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showObjects="placeholders" updateLinks="never" codeName="ThisWorkbook"/>
  <mc:AlternateContent xmlns:mc="http://schemas.openxmlformats.org/markup-compatibility/2006">
    <mc:Choice Requires="x15">
      <x15ac:absPath xmlns:x15ac="http://schemas.microsoft.com/office/spreadsheetml/2010/11/ac" url="H:\Bluffs School Folder\Budget FY21\"/>
    </mc:Choice>
  </mc:AlternateContent>
  <xr:revisionPtr revIDLastSave="0" documentId="14_{5AF02187-7BF1-4F2C-80B8-3B263B125798}" xr6:coauthVersionLast="36" xr6:coauthVersionMax="36" xr10:uidLastSave="{00000000-0000-0000-0000-000000000000}"/>
  <bookViews>
    <workbookView xWindow="930" yWindow="0" windowWidth="28800" windowHeight="11730" tabRatio="826" xr2:uid="{00000000-000D-0000-FFFF-FFFF00000000}"/>
  </bookViews>
  <sheets>
    <sheet name="Cover" sheetId="70" r:id="rId1"/>
    <sheet name="BudgetSum 2-4" sheetId="73" r:id="rId2"/>
    <sheet name="CashSum 5" sheetId="97" r:id="rId3"/>
    <sheet name="EstRev 6-11" sheetId="14" r:id="rId4"/>
    <sheet name="EstExp 12-20" sheetId="30" r:id="rId5"/>
    <sheet name="Itemize 21" sheetId="84" r:id="rId6"/>
    <sheet name="DeficitBudgetSum Calc 22" sheetId="93" r:id="rId7"/>
    <sheet name="DefReductPlan 23-27" sheetId="89" r:id="rId8"/>
    <sheet name="Bckgrnd-Assumpt 28-29" sheetId="95" r:id="rId9"/>
    <sheet name="AC Tort 30-31" sheetId="99" r:id="rId10"/>
    <sheet name="VendContract 32" sheetId="94" r:id="rId11"/>
    <sheet name="Ref 33" sheetId="81" r:id="rId12"/>
    <sheet name="Balancing" sheetId="76" r:id="rId13"/>
    <sheet name="EBFSpendingPlan" sheetId="98" r:id="rId14"/>
    <sheet name="B21" sheetId="87" state="hidden" r:id="rId15"/>
  </sheets>
  <definedNames>
    <definedName name="_xlnm._FilterDatabase" localSheetId="14" hidden="1">'B21'!$A$1:$E$8000</definedName>
    <definedName name="_xlnm.Print_Area" localSheetId="8">'Bckgrnd-Assumpt 28-29'!$A$1:$B$34</definedName>
    <definedName name="_xlnm.Print_Titles" localSheetId="1">'BudgetSum 2-4'!$1:$2</definedName>
    <definedName name="_xlnm.Print_Titles" localSheetId="7">'DefReductPlan 23-27'!$A:$B</definedName>
    <definedName name="_xlnm.Print_Titles" localSheetId="4">'EstExp 12-20'!$1:$2</definedName>
    <definedName name="_xlnm.Print_Titles" localSheetId="3">'EstRev 6-11'!$1:$2</definedName>
    <definedName name="SCHADDRS">#REF!</definedName>
    <definedName name="SCHCTY">#REF!</definedName>
    <definedName name="SCHNMBR">#REF!</definedName>
    <definedName name="SCHNME">#REF!</definedName>
    <definedName name="SUPT">#REF!</definedName>
  </definedNames>
  <calcPr calcId="191029"/>
</workbook>
</file>

<file path=xl/calcChain.xml><?xml version="1.0" encoding="utf-8"?>
<calcChain xmlns="http://schemas.openxmlformats.org/spreadsheetml/2006/main">
  <c r="M63" i="99" l="1"/>
  <c r="N57" i="99" l="1"/>
  <c r="N67" i="99"/>
  <c r="N66" i="99"/>
  <c r="N65" i="99"/>
  <c r="N64" i="99"/>
  <c r="N63" i="99"/>
  <c r="N62" i="99"/>
  <c r="N61" i="99"/>
  <c r="N60" i="99"/>
  <c r="N59" i="99"/>
  <c r="N58" i="99"/>
  <c r="G18" i="99" l="1"/>
  <c r="I17" i="99"/>
  <c r="K21" i="99" l="1"/>
  <c r="K20" i="99"/>
  <c r="K19" i="99"/>
  <c r="K18" i="99"/>
  <c r="K17" i="99"/>
  <c r="J19" i="99"/>
  <c r="I21" i="99"/>
  <c r="I20" i="99"/>
  <c r="I19" i="99"/>
  <c r="I18" i="99"/>
  <c r="J11" i="99"/>
  <c r="L53" i="99" s="1"/>
  <c r="J10" i="99"/>
  <c r="L52" i="99" s="1"/>
  <c r="M68" i="99"/>
  <c r="L68" i="99"/>
  <c r="K68" i="99"/>
  <c r="G20" i="99" s="1"/>
  <c r="H20" i="99" s="1"/>
  <c r="J68" i="99"/>
  <c r="G19" i="99" s="1"/>
  <c r="H19" i="99" s="1"/>
  <c r="I68" i="99"/>
  <c r="H18" i="99" s="1"/>
  <c r="H68" i="99"/>
  <c r="G68" i="99"/>
  <c r="G16" i="99" s="1"/>
  <c r="E68" i="99"/>
  <c r="J23" i="99"/>
  <c r="F23" i="99"/>
  <c r="E23" i="99"/>
  <c r="L22" i="99"/>
  <c r="H22" i="99"/>
  <c r="L21" i="99"/>
  <c r="G21" i="99"/>
  <c r="H21" i="99" s="1"/>
  <c r="L20" i="99"/>
  <c r="L19" i="99"/>
  <c r="L18" i="99"/>
  <c r="L17" i="99"/>
  <c r="G17" i="99"/>
  <c r="H17" i="99" s="1"/>
  <c r="N68" i="99" l="1"/>
  <c r="G23" i="99"/>
  <c r="H16" i="99"/>
  <c r="H23" i="99" s="1"/>
  <c r="C7844" i="87" l="1"/>
  <c r="C7845" i="87"/>
  <c r="B7845" i="87"/>
  <c r="B7844" i="87"/>
  <c r="J106" i="73"/>
  <c r="J105" i="73"/>
  <c r="C7842" i="87" l="1"/>
  <c r="B7842" i="87"/>
  <c r="B6612" i="87" l="1"/>
  <c r="B7420" i="87"/>
  <c r="B7418" i="87"/>
  <c r="B7417" i="87"/>
  <c r="B7416" i="87"/>
  <c r="B7415" i="87"/>
  <c r="B7414" i="87"/>
  <c r="B7413" i="87"/>
  <c r="B7412" i="87"/>
  <c r="B7313" i="87"/>
  <c r="C31" i="76" l="1"/>
  <c r="C13" i="76"/>
  <c r="C12" i="76"/>
  <c r="C30" i="76"/>
  <c r="C9" i="76" l="1"/>
  <c r="J18" i="73" l="1"/>
  <c r="J17" i="73"/>
  <c r="H19" i="73"/>
  <c r="B7816" i="87"/>
  <c r="B7817" i="87"/>
  <c r="B7818" i="87"/>
  <c r="B7820" i="87"/>
  <c r="B7821" i="87"/>
  <c r="B7822" i="87"/>
  <c r="B7823" i="87"/>
  <c r="B7824" i="87"/>
  <c r="B7825" i="87"/>
  <c r="B7826" i="87"/>
  <c r="B7827" i="87"/>
  <c r="B7828" i="87"/>
  <c r="B7829" i="87"/>
  <c r="B7830" i="87"/>
  <c r="B7831" i="87"/>
  <c r="B7832" i="87"/>
  <c r="B7833" i="87"/>
  <c r="B7834" i="87"/>
  <c r="B7835" i="87"/>
  <c r="B7836" i="87"/>
  <c r="B7815" i="87"/>
  <c r="B7807" i="87"/>
  <c r="B7808" i="87"/>
  <c r="B7809" i="87"/>
  <c r="B7810" i="87"/>
  <c r="B7811" i="87"/>
  <c r="B7812" i="87"/>
  <c r="B7814" i="87"/>
  <c r="B7806" i="87"/>
  <c r="B7804" i="87"/>
  <c r="B7799" i="87"/>
  <c r="B7797" i="87"/>
  <c r="B7795" i="87"/>
  <c r="B7793" i="87"/>
  <c r="B7790" i="87"/>
  <c r="B7791" i="87"/>
  <c r="B7792" i="87"/>
  <c r="B7789" i="87"/>
  <c r="B7783" i="87"/>
  <c r="B7784" i="87"/>
  <c r="B7785" i="87"/>
  <c r="B7786" i="87"/>
  <c r="B7787" i="87"/>
  <c r="B7788" i="87"/>
  <c r="B7782" i="87"/>
  <c r="B7754" i="87"/>
  <c r="B7768" i="87"/>
  <c r="B7769" i="87"/>
  <c r="B7770" i="87"/>
  <c r="B7771" i="87"/>
  <c r="B7772" i="87"/>
  <c r="B7773" i="87"/>
  <c r="B7774" i="87"/>
  <c r="B7775" i="87"/>
  <c r="B7776" i="87"/>
  <c r="B7777" i="87"/>
  <c r="B7778" i="87"/>
  <c r="B7779" i="87"/>
  <c r="B7780" i="87"/>
  <c r="C7841" i="87"/>
  <c r="B7841" i="87"/>
  <c r="B7745" i="87"/>
  <c r="B7746" i="87"/>
  <c r="B7747" i="87"/>
  <c r="B7748" i="87"/>
  <c r="B7749" i="87"/>
  <c r="B7750" i="87"/>
  <c r="B7751" i="87"/>
  <c r="B7752" i="87"/>
  <c r="B7744" i="87"/>
  <c r="B7738" i="87"/>
  <c r="B7739" i="87"/>
  <c r="B7740" i="87"/>
  <c r="B7741" i="87"/>
  <c r="B7742" i="87"/>
  <c r="B7743" i="87"/>
  <c r="B7737" i="87"/>
  <c r="B7735" i="87"/>
  <c r="B7736" i="87"/>
  <c r="B7734" i="87"/>
  <c r="B7840" i="87"/>
  <c r="C7840" i="87"/>
  <c r="B7732" i="87"/>
  <c r="B7733" i="87"/>
  <c r="B7731" i="87"/>
  <c r="B7728" i="87"/>
  <c r="B7729" i="87"/>
  <c r="B7730" i="87"/>
  <c r="B7727" i="87"/>
  <c r="B7721" i="87"/>
  <c r="B7722" i="87"/>
  <c r="B7723" i="87"/>
  <c r="B7724" i="87"/>
  <c r="B7725" i="87"/>
  <c r="B7726" i="87"/>
  <c r="B7720" i="87"/>
  <c r="B7719" i="87"/>
  <c r="B7707" i="87"/>
  <c r="B7708" i="87"/>
  <c r="B7709" i="87"/>
  <c r="B7710" i="87"/>
  <c r="B7711" i="87"/>
  <c r="B7712" i="87"/>
  <c r="B7713" i="87"/>
  <c r="B7714" i="87"/>
  <c r="B7715" i="87"/>
  <c r="B7716" i="87"/>
  <c r="B7717" i="87"/>
  <c r="B7718" i="87"/>
  <c r="B7706" i="87"/>
  <c r="B7705" i="87"/>
  <c r="B7697" i="87"/>
  <c r="B7698" i="87"/>
  <c r="B7699" i="87"/>
  <c r="B7700" i="87"/>
  <c r="B7701" i="87"/>
  <c r="B7702" i="87"/>
  <c r="B7703" i="87"/>
  <c r="B7704" i="87"/>
  <c r="B7696" i="87"/>
  <c r="B7690" i="87"/>
  <c r="B7691" i="87"/>
  <c r="B7692" i="87"/>
  <c r="B7693" i="87"/>
  <c r="B7694" i="87"/>
  <c r="B7695" i="87"/>
  <c r="B7689" i="87"/>
  <c r="B7687" i="87"/>
  <c r="B7688" i="87"/>
  <c r="B7686" i="87"/>
  <c r="B7684" i="87"/>
  <c r="B7685" i="87"/>
  <c r="B7683" i="87"/>
  <c r="B7680" i="87"/>
  <c r="B7681" i="87"/>
  <c r="B7682" i="87"/>
  <c r="B7679" i="87"/>
  <c r="B7673" i="87"/>
  <c r="B7674" i="87"/>
  <c r="B7675" i="87"/>
  <c r="B7676" i="87"/>
  <c r="B7677" i="87"/>
  <c r="B7678" i="87"/>
  <c r="B7672" i="87"/>
  <c r="B7671" i="87"/>
  <c r="B7659" i="87"/>
  <c r="B7660" i="87"/>
  <c r="B7661" i="87"/>
  <c r="B7662" i="87"/>
  <c r="B7663" i="87"/>
  <c r="B7664" i="87"/>
  <c r="B7665" i="87"/>
  <c r="B7666" i="87"/>
  <c r="B7667" i="87"/>
  <c r="B7668" i="87"/>
  <c r="B7669" i="87"/>
  <c r="B7670" i="87"/>
  <c r="B7658" i="87"/>
  <c r="B7657" i="87"/>
  <c r="B7636" i="87"/>
  <c r="B7637" i="87"/>
  <c r="B7638" i="87"/>
  <c r="B7640" i="87"/>
  <c r="B7641" i="87"/>
  <c r="B7642" i="87"/>
  <c r="B7643" i="87"/>
  <c r="B7644" i="87"/>
  <c r="B7645" i="87"/>
  <c r="B7646" i="87"/>
  <c r="B7647" i="87"/>
  <c r="B7648" i="87"/>
  <c r="B7649" i="87"/>
  <c r="B7650" i="87"/>
  <c r="B7651" i="87"/>
  <c r="B7652" i="87"/>
  <c r="B7653" i="87"/>
  <c r="B7654" i="87"/>
  <c r="B7655" i="87"/>
  <c r="B7656" i="87"/>
  <c r="B7635" i="87"/>
  <c r="B7627" i="87"/>
  <c r="B7628" i="87"/>
  <c r="B7629" i="87"/>
  <c r="B7630" i="87"/>
  <c r="B7631" i="87"/>
  <c r="B7632" i="87"/>
  <c r="B7633" i="87"/>
  <c r="B7634" i="87"/>
  <c r="B7626" i="87"/>
  <c r="B7620" i="87"/>
  <c r="B7621" i="87"/>
  <c r="B7622" i="87"/>
  <c r="B7623" i="87"/>
  <c r="B7624" i="87"/>
  <c r="B7625" i="87"/>
  <c r="B7619" i="87"/>
  <c r="B7617" i="87"/>
  <c r="B7618" i="87"/>
  <c r="B7616" i="87"/>
  <c r="B7614" i="87"/>
  <c r="B7615" i="87"/>
  <c r="B7613" i="87"/>
  <c r="B7610" i="87"/>
  <c r="B7611" i="87"/>
  <c r="B7612" i="87"/>
  <c r="B7609" i="87"/>
  <c r="B7603" i="87"/>
  <c r="B7604" i="87"/>
  <c r="B7605" i="87"/>
  <c r="B7606" i="87"/>
  <c r="B7607" i="87"/>
  <c r="B7608" i="87"/>
  <c r="B7602" i="87"/>
  <c r="B7576" i="87"/>
  <c r="B7577" i="87"/>
  <c r="B7578" i="87"/>
  <c r="B7579" i="87"/>
  <c r="B7580" i="87"/>
  <c r="B7581" i="87"/>
  <c r="B7582" i="87"/>
  <c r="B7583" i="87"/>
  <c r="B7584" i="87"/>
  <c r="B7585" i="87"/>
  <c r="B7586" i="87"/>
  <c r="B7587" i="87"/>
  <c r="B7588" i="87"/>
  <c r="B7589" i="87"/>
  <c r="B7590" i="87"/>
  <c r="B7591" i="87"/>
  <c r="B7592" i="87"/>
  <c r="B7593" i="87"/>
  <c r="B7594" i="87"/>
  <c r="B7595" i="87"/>
  <c r="B7596" i="87"/>
  <c r="B7597" i="87"/>
  <c r="B7598" i="87"/>
  <c r="B7599" i="87"/>
  <c r="B7600" i="87"/>
  <c r="B7601" i="87"/>
  <c r="B7575" i="87"/>
  <c r="B7574" i="87"/>
  <c r="B7566" i="87"/>
  <c r="B7567" i="87"/>
  <c r="B7568" i="87"/>
  <c r="B7569" i="87"/>
  <c r="B7570" i="87"/>
  <c r="B7571" i="87"/>
  <c r="B7572" i="87"/>
  <c r="B7573" i="87"/>
  <c r="B7565" i="87"/>
  <c r="B7559" i="87"/>
  <c r="B7560" i="87"/>
  <c r="B7561" i="87"/>
  <c r="B7562" i="87"/>
  <c r="B7563" i="87"/>
  <c r="B7564" i="87"/>
  <c r="B7558" i="87"/>
  <c r="B7556" i="87"/>
  <c r="B7557" i="87"/>
  <c r="B7555" i="87"/>
  <c r="B7553" i="87"/>
  <c r="B7554" i="87"/>
  <c r="B7552" i="87"/>
  <c r="B7837" i="87"/>
  <c r="B7550" i="87"/>
  <c r="B7551" i="87"/>
  <c r="B7549" i="87"/>
  <c r="B7543" i="87"/>
  <c r="B7544" i="87"/>
  <c r="B7545" i="87"/>
  <c r="B7546" i="87"/>
  <c r="B7547" i="87"/>
  <c r="B7548" i="87"/>
  <c r="B7542" i="87"/>
  <c r="B7529" i="87"/>
  <c r="B7530" i="87"/>
  <c r="B7531" i="87"/>
  <c r="B7532" i="87"/>
  <c r="B7533" i="87"/>
  <c r="B7534" i="87"/>
  <c r="B7535" i="87"/>
  <c r="B7536" i="87"/>
  <c r="B7537" i="87"/>
  <c r="B7538" i="87"/>
  <c r="B7539" i="87"/>
  <c r="B7540" i="87"/>
  <c r="B7528" i="87"/>
  <c r="B7527" i="87"/>
  <c r="B7519" i="87" l="1"/>
  <c r="B7520" i="87"/>
  <c r="B7521" i="87"/>
  <c r="B7522" i="87"/>
  <c r="B7523" i="87"/>
  <c r="B7524" i="87"/>
  <c r="B7525" i="87"/>
  <c r="B7526" i="87"/>
  <c r="B7518" i="87"/>
  <c r="B7512" i="87"/>
  <c r="B7513" i="87"/>
  <c r="B7514" i="87"/>
  <c r="B7515" i="87"/>
  <c r="B7516" i="87"/>
  <c r="B7517" i="87"/>
  <c r="B7511" i="87"/>
  <c r="B7509" i="87"/>
  <c r="B7510" i="87"/>
  <c r="B7508" i="87"/>
  <c r="B7506" i="87"/>
  <c r="B7507" i="87"/>
  <c r="B7505" i="87"/>
  <c r="B7502" i="87"/>
  <c r="B7503" i="87"/>
  <c r="B7504" i="87"/>
  <c r="B7501" i="87"/>
  <c r="B7495" i="87"/>
  <c r="B7496" i="87"/>
  <c r="B7497" i="87"/>
  <c r="B7498" i="87"/>
  <c r="B7499" i="87"/>
  <c r="B7500" i="87"/>
  <c r="B7494" i="87"/>
  <c r="B7493" i="87"/>
  <c r="B7481" i="87"/>
  <c r="B7482" i="87"/>
  <c r="B7483" i="87"/>
  <c r="B7484" i="87"/>
  <c r="B7485" i="87"/>
  <c r="B7486" i="87"/>
  <c r="B7487" i="87"/>
  <c r="B7488" i="87"/>
  <c r="B7489" i="87"/>
  <c r="B7490" i="87"/>
  <c r="B7491" i="87"/>
  <c r="B7492" i="87"/>
  <c r="B7480" i="87"/>
  <c r="B7479" i="87"/>
  <c r="B7476" i="87"/>
  <c r="B7477" i="87"/>
  <c r="B7478" i="87"/>
  <c r="B7475" i="87"/>
  <c r="B7839" i="87"/>
  <c r="B7838" i="87"/>
  <c r="C7838" i="87"/>
  <c r="C7839" i="87"/>
  <c r="B7471" i="87" l="1"/>
  <c r="B7472" i="87"/>
  <c r="B7473" i="87"/>
  <c r="B7474" i="87"/>
  <c r="B7470" i="87"/>
  <c r="B7462" i="87"/>
  <c r="B7463" i="87"/>
  <c r="B7464" i="87"/>
  <c r="B7465" i="87"/>
  <c r="B7466" i="87"/>
  <c r="B7467" i="87"/>
  <c r="B7469" i="87"/>
  <c r="B7461" i="87"/>
  <c r="B7455" i="87"/>
  <c r="B7456" i="87"/>
  <c r="B7457" i="87"/>
  <c r="B7458" i="87"/>
  <c r="B7459" i="87"/>
  <c r="B7460" i="87"/>
  <c r="B7454" i="87"/>
  <c r="B7452" i="87"/>
  <c r="B7453" i="87"/>
  <c r="B7451" i="87"/>
  <c r="B7449" i="87"/>
  <c r="B7450" i="87"/>
  <c r="B7448" i="87"/>
  <c r="B7445" i="87"/>
  <c r="B7446" i="87"/>
  <c r="B7447" i="87"/>
  <c r="B7444" i="87"/>
  <c r="B7438" i="87" l="1"/>
  <c r="B7439" i="87"/>
  <c r="B7440" i="87"/>
  <c r="B7441" i="87"/>
  <c r="B7442" i="87"/>
  <c r="B7443" i="87"/>
  <c r="B7437" i="87"/>
  <c r="B7436" i="87"/>
  <c r="B7422" i="87"/>
  <c r="B7423" i="87"/>
  <c r="B7424" i="87"/>
  <c r="B7425" i="87"/>
  <c r="B7426" i="87"/>
  <c r="B7427" i="87"/>
  <c r="B7428" i="87"/>
  <c r="B7429" i="87"/>
  <c r="B7430" i="87"/>
  <c r="B7431" i="87"/>
  <c r="B7432" i="87"/>
  <c r="B7433" i="87"/>
  <c r="B7434" i="87"/>
  <c r="B7435" i="87"/>
  <c r="B7421" i="87"/>
  <c r="B7406" i="87"/>
  <c r="B7407" i="87"/>
  <c r="B7408" i="87"/>
  <c r="B7409" i="87"/>
  <c r="B7410" i="87"/>
  <c r="B7411" i="87"/>
  <c r="B7405" i="87"/>
  <c r="B7403" i="87"/>
  <c r="B7402" i="87"/>
  <c r="B7400" i="87"/>
  <c r="C7400" i="87" s="1"/>
  <c r="B7401" i="87"/>
  <c r="B7399" i="87"/>
  <c r="B7396" i="87"/>
  <c r="B7397" i="87"/>
  <c r="C7397" i="87" s="1"/>
  <c r="B7398" i="87"/>
  <c r="B7395" i="87"/>
  <c r="B7389" i="87"/>
  <c r="B7390" i="87"/>
  <c r="B7391" i="87"/>
  <c r="B7392" i="87"/>
  <c r="B7393" i="87"/>
  <c r="B7394" i="87"/>
  <c r="B7388" i="87"/>
  <c r="B7375" i="87"/>
  <c r="B7376" i="87"/>
  <c r="B7377" i="87"/>
  <c r="B7378" i="87"/>
  <c r="B7379" i="87"/>
  <c r="B7380" i="87"/>
  <c r="B7381" i="87"/>
  <c r="B7382" i="87"/>
  <c r="B7383" i="87"/>
  <c r="B7384" i="87"/>
  <c r="B7385" i="87"/>
  <c r="B7386" i="87"/>
  <c r="B7374" i="87"/>
  <c r="B7373" i="87"/>
  <c r="C7373" i="87" s="1"/>
  <c r="B7365" i="87"/>
  <c r="B7366" i="87"/>
  <c r="C7366" i="87" s="1"/>
  <c r="B7367" i="87"/>
  <c r="B7368" i="87"/>
  <c r="C7368" i="87" s="1"/>
  <c r="B7369" i="87"/>
  <c r="B7370" i="87"/>
  <c r="C7370" i="87" s="1"/>
  <c r="B7372" i="87"/>
  <c r="C7372" i="87" s="1"/>
  <c r="B7364" i="87"/>
  <c r="B7358" i="87"/>
  <c r="C7358" i="87" s="1"/>
  <c r="B7359" i="87"/>
  <c r="C7359" i="87" s="1"/>
  <c r="B7360" i="87"/>
  <c r="B7361" i="87"/>
  <c r="C7361" i="87" s="1"/>
  <c r="B7362" i="87"/>
  <c r="B7357" i="87"/>
  <c r="B7355" i="87"/>
  <c r="B7354" i="87"/>
  <c r="C7354" i="87" s="1"/>
  <c r="B7352" i="87"/>
  <c r="B7353" i="87"/>
  <c r="C7353" i="87" s="1"/>
  <c r="B7351" i="87"/>
  <c r="B7348" i="87"/>
  <c r="B7349" i="87"/>
  <c r="C7349" i="87" s="1"/>
  <c r="B7350" i="87"/>
  <c r="B7347" i="87"/>
  <c r="B7341" i="87"/>
  <c r="B7342" i="87"/>
  <c r="C7342" i="87" s="1"/>
  <c r="B7343" i="87"/>
  <c r="B7344" i="87"/>
  <c r="C7344" i="87" s="1"/>
  <c r="B7345" i="87"/>
  <c r="B7346" i="87"/>
  <c r="C7346" i="87" s="1"/>
  <c r="B7340" i="87"/>
  <c r="B7327" i="87"/>
  <c r="B7328" i="87"/>
  <c r="C7328" i="87" s="1"/>
  <c r="B7329" i="87"/>
  <c r="B7330" i="87"/>
  <c r="C7330" i="87" s="1"/>
  <c r="B7331" i="87"/>
  <c r="B7332" i="87"/>
  <c r="C7332" i="87" s="1"/>
  <c r="B7333" i="87"/>
  <c r="B7334" i="87"/>
  <c r="C7334" i="87" s="1"/>
  <c r="B7335" i="87"/>
  <c r="B7336" i="87"/>
  <c r="C7336" i="87" s="1"/>
  <c r="B7337" i="87"/>
  <c r="B7338" i="87"/>
  <c r="C7338" i="87" s="1"/>
  <c r="B7326" i="87"/>
  <c r="B7325" i="87"/>
  <c r="B6598" i="87"/>
  <c r="B6597" i="87"/>
  <c r="B6611" i="87"/>
  <c r="B6610" i="87"/>
  <c r="B6609" i="87"/>
  <c r="B6576" i="87"/>
  <c r="B6575" i="87"/>
  <c r="B6574" i="87"/>
  <c r="B6573" i="87"/>
  <c r="C7402" i="87"/>
  <c r="C7403" i="87"/>
  <c r="C7405" i="87"/>
  <c r="C7406" i="87"/>
  <c r="C7407" i="87"/>
  <c r="C7408" i="87"/>
  <c r="C7409" i="87"/>
  <c r="C7410" i="87"/>
  <c r="C7411" i="87"/>
  <c r="C7412" i="87"/>
  <c r="C7413" i="87"/>
  <c r="C7414" i="87"/>
  <c r="C7415" i="87"/>
  <c r="C7416" i="87"/>
  <c r="C7417" i="87"/>
  <c r="C7418" i="87"/>
  <c r="C7420" i="87"/>
  <c r="C7421" i="87"/>
  <c r="C7422" i="87"/>
  <c r="C7423" i="87"/>
  <c r="C7424" i="87"/>
  <c r="C7425" i="87"/>
  <c r="C7426" i="87"/>
  <c r="C7427" i="87"/>
  <c r="C7428" i="87"/>
  <c r="C7429" i="87"/>
  <c r="C7430" i="87"/>
  <c r="C7431" i="87"/>
  <c r="C7432" i="87"/>
  <c r="C7433" i="87"/>
  <c r="C7434" i="87"/>
  <c r="C7435" i="87"/>
  <c r="C7436" i="87"/>
  <c r="C7437" i="87"/>
  <c r="C7438" i="87"/>
  <c r="C7439" i="87"/>
  <c r="C7440" i="87"/>
  <c r="C7441" i="87"/>
  <c r="C7442" i="87"/>
  <c r="C7443" i="87"/>
  <c r="C7444" i="87"/>
  <c r="C7445" i="87"/>
  <c r="C7446" i="87"/>
  <c r="C7447" i="87"/>
  <c r="C7448" i="87"/>
  <c r="C7449" i="87"/>
  <c r="C7450" i="87"/>
  <c r="C7451" i="87"/>
  <c r="C7452" i="87"/>
  <c r="C7453" i="87"/>
  <c r="C7454" i="87"/>
  <c r="C7455" i="87"/>
  <c r="C7456" i="87"/>
  <c r="C7457" i="87"/>
  <c r="C7458" i="87"/>
  <c r="C7459" i="87"/>
  <c r="C7460" i="87"/>
  <c r="C7461" i="87"/>
  <c r="C7462" i="87"/>
  <c r="C7463" i="87"/>
  <c r="C7464" i="87"/>
  <c r="C7465" i="87"/>
  <c r="C7466" i="87"/>
  <c r="C7467" i="87"/>
  <c r="C7469" i="87"/>
  <c r="C7470" i="87"/>
  <c r="C7471" i="87"/>
  <c r="C7472" i="87"/>
  <c r="C7473" i="87"/>
  <c r="C7474" i="87"/>
  <c r="C7475" i="87"/>
  <c r="C7476" i="87"/>
  <c r="C7477" i="87"/>
  <c r="C7478" i="87"/>
  <c r="C7479" i="87"/>
  <c r="C7480" i="87"/>
  <c r="C7481" i="87"/>
  <c r="C7482" i="87"/>
  <c r="C7483" i="87"/>
  <c r="C7484" i="87"/>
  <c r="C7485" i="87"/>
  <c r="C7486" i="87"/>
  <c r="C7487" i="87"/>
  <c r="C7488" i="87"/>
  <c r="C7489" i="87"/>
  <c r="C7490" i="87"/>
  <c r="C7491" i="87"/>
  <c r="C7492" i="87"/>
  <c r="C7493" i="87"/>
  <c r="C7494" i="87"/>
  <c r="C7495" i="87"/>
  <c r="C7496" i="87"/>
  <c r="C7497" i="87"/>
  <c r="C7498" i="87"/>
  <c r="C7499" i="87"/>
  <c r="C7500" i="87"/>
  <c r="C7501" i="87"/>
  <c r="C7502" i="87"/>
  <c r="C7503" i="87"/>
  <c r="C7504" i="87"/>
  <c r="C7505" i="87"/>
  <c r="C7506" i="87"/>
  <c r="C7507" i="87"/>
  <c r="C7508" i="87"/>
  <c r="C7509" i="87"/>
  <c r="C7510" i="87"/>
  <c r="C7511" i="87"/>
  <c r="C7512" i="87"/>
  <c r="C7513" i="87"/>
  <c r="C7514" i="87"/>
  <c r="C7515" i="87"/>
  <c r="C7516" i="87"/>
  <c r="C7517" i="87"/>
  <c r="C7518" i="87"/>
  <c r="C7519" i="87"/>
  <c r="C7520" i="87"/>
  <c r="C7521" i="87"/>
  <c r="C7522" i="87"/>
  <c r="C7523" i="87"/>
  <c r="C7524" i="87"/>
  <c r="C7525" i="87"/>
  <c r="C7526" i="87"/>
  <c r="C7527" i="87"/>
  <c r="C7528" i="87"/>
  <c r="C7529" i="87"/>
  <c r="C7530" i="87"/>
  <c r="C7531" i="87"/>
  <c r="C7532" i="87"/>
  <c r="C7533" i="87"/>
  <c r="C7534" i="87"/>
  <c r="C7535" i="87"/>
  <c r="C7536" i="87"/>
  <c r="C7537" i="87"/>
  <c r="C7538" i="87"/>
  <c r="C7539" i="87"/>
  <c r="C7540" i="87"/>
  <c r="C7542" i="87"/>
  <c r="C7543" i="87"/>
  <c r="C7544" i="87"/>
  <c r="C7545" i="87"/>
  <c r="C7546" i="87"/>
  <c r="C7547" i="87"/>
  <c r="C7548" i="87"/>
  <c r="C7549" i="87"/>
  <c r="C7550" i="87"/>
  <c r="C7551" i="87"/>
  <c r="C7552" i="87"/>
  <c r="C7553" i="87"/>
  <c r="C7554" i="87"/>
  <c r="C7555" i="87"/>
  <c r="C7556" i="87"/>
  <c r="C7557" i="87"/>
  <c r="C7558" i="87"/>
  <c r="C7559" i="87"/>
  <c r="C7560" i="87"/>
  <c r="C7561" i="87"/>
  <c r="C7562" i="87"/>
  <c r="C7563" i="87"/>
  <c r="C7564" i="87"/>
  <c r="C7565" i="87"/>
  <c r="C7566" i="87"/>
  <c r="C7567" i="87"/>
  <c r="C7568" i="87"/>
  <c r="C7569" i="87"/>
  <c r="C7570" i="87"/>
  <c r="C7571" i="87"/>
  <c r="C7572" i="87"/>
  <c r="C7573" i="87"/>
  <c r="C7574" i="87"/>
  <c r="C7575" i="87"/>
  <c r="C7576" i="87"/>
  <c r="C7577" i="87"/>
  <c r="C7578" i="87"/>
  <c r="C7579" i="87"/>
  <c r="C7580" i="87"/>
  <c r="C7581" i="87"/>
  <c r="C7582" i="87"/>
  <c r="C7583" i="87"/>
  <c r="C7584" i="87"/>
  <c r="C7585" i="87"/>
  <c r="C7586" i="87"/>
  <c r="C7587" i="87"/>
  <c r="C7588" i="87"/>
  <c r="C7589" i="87"/>
  <c r="C7590" i="87"/>
  <c r="C7591" i="87"/>
  <c r="C7592" i="87"/>
  <c r="C7593" i="87"/>
  <c r="C7594" i="87"/>
  <c r="C7595" i="87"/>
  <c r="C7596" i="87"/>
  <c r="C7597" i="87"/>
  <c r="C7598" i="87"/>
  <c r="C7599" i="87"/>
  <c r="C7600" i="87"/>
  <c r="C7601" i="87"/>
  <c r="C7602" i="87"/>
  <c r="C7603" i="87"/>
  <c r="C7604" i="87"/>
  <c r="C7605" i="87"/>
  <c r="C7606" i="87"/>
  <c r="C7607" i="87"/>
  <c r="C7608" i="87"/>
  <c r="C7609" i="87"/>
  <c r="C7610" i="87"/>
  <c r="C7611" i="87"/>
  <c r="C7612" i="87"/>
  <c r="C7613" i="87"/>
  <c r="C7614" i="87"/>
  <c r="C7615" i="87"/>
  <c r="C7616" i="87"/>
  <c r="C7617" i="87"/>
  <c r="C7618" i="87"/>
  <c r="C7619" i="87"/>
  <c r="C7620" i="87"/>
  <c r="C7621" i="87"/>
  <c r="C7622" i="87"/>
  <c r="C7623" i="87"/>
  <c r="C7624" i="87"/>
  <c r="C7625" i="87"/>
  <c r="C7626" i="87"/>
  <c r="C7627" i="87"/>
  <c r="C7628" i="87"/>
  <c r="C7629" i="87"/>
  <c r="C7630" i="87"/>
  <c r="C7631" i="87"/>
  <c r="C7632" i="87"/>
  <c r="C7633" i="87"/>
  <c r="C7634" i="87"/>
  <c r="C7635" i="87"/>
  <c r="C7636" i="87"/>
  <c r="C7637" i="87"/>
  <c r="C7638" i="87"/>
  <c r="C7640" i="87"/>
  <c r="C7641" i="87"/>
  <c r="C7642" i="87"/>
  <c r="C7643" i="87"/>
  <c r="C7644" i="87"/>
  <c r="C7645" i="87"/>
  <c r="C7646" i="87"/>
  <c r="C7647" i="87"/>
  <c r="C7648" i="87"/>
  <c r="C7649" i="87"/>
  <c r="C7650" i="87"/>
  <c r="C7651" i="87"/>
  <c r="C7652" i="87"/>
  <c r="C7653" i="87"/>
  <c r="C7654" i="87"/>
  <c r="C7655" i="87"/>
  <c r="C7656" i="87"/>
  <c r="C7657" i="87"/>
  <c r="C7658" i="87"/>
  <c r="C7659" i="87"/>
  <c r="C7660" i="87"/>
  <c r="C7661" i="87"/>
  <c r="C7662" i="87"/>
  <c r="C7663" i="87"/>
  <c r="C7664" i="87"/>
  <c r="C7665" i="87"/>
  <c r="C7666" i="87"/>
  <c r="C7667" i="87"/>
  <c r="C7668" i="87"/>
  <c r="C7669" i="87"/>
  <c r="C7670" i="87"/>
  <c r="C7671" i="87"/>
  <c r="C7672" i="87"/>
  <c r="C7673" i="87"/>
  <c r="C7674" i="87"/>
  <c r="C7675" i="87"/>
  <c r="C7676" i="87"/>
  <c r="C7677" i="87"/>
  <c r="C7678" i="87"/>
  <c r="C7679" i="87"/>
  <c r="C7680" i="87"/>
  <c r="C7681" i="87"/>
  <c r="C7682" i="87"/>
  <c r="C7683" i="87"/>
  <c r="C7684" i="87"/>
  <c r="C7685" i="87"/>
  <c r="C7686" i="87"/>
  <c r="C7687" i="87"/>
  <c r="C7688" i="87"/>
  <c r="C7689" i="87"/>
  <c r="C7690" i="87"/>
  <c r="C7691" i="87"/>
  <c r="C7692" i="87"/>
  <c r="C7693" i="87"/>
  <c r="C7694" i="87"/>
  <c r="C7695" i="87"/>
  <c r="C7696" i="87"/>
  <c r="C7697" i="87"/>
  <c r="C7698" i="87"/>
  <c r="C7699" i="87"/>
  <c r="C7700" i="87"/>
  <c r="C7701" i="87"/>
  <c r="C7702" i="87"/>
  <c r="C7703" i="87"/>
  <c r="C7704" i="87"/>
  <c r="C7705" i="87"/>
  <c r="C7706" i="87"/>
  <c r="C7707" i="87"/>
  <c r="C7708" i="87"/>
  <c r="C7709" i="87"/>
  <c r="C7710" i="87"/>
  <c r="C7711" i="87"/>
  <c r="C7712" i="87"/>
  <c r="C7713" i="87"/>
  <c r="C7714" i="87"/>
  <c r="C7715" i="87"/>
  <c r="C7716" i="87"/>
  <c r="C7717" i="87"/>
  <c r="C7718" i="87"/>
  <c r="C7719" i="87"/>
  <c r="C7720" i="87"/>
  <c r="C7721" i="87"/>
  <c r="C7722" i="87"/>
  <c r="C7723" i="87"/>
  <c r="C7724" i="87"/>
  <c r="C7725" i="87"/>
  <c r="C7726" i="87"/>
  <c r="C7727" i="87"/>
  <c r="C7728" i="87"/>
  <c r="C7729" i="87"/>
  <c r="C7730" i="87"/>
  <c r="C7731" i="87"/>
  <c r="C7732" i="87"/>
  <c r="C7733" i="87"/>
  <c r="C7734" i="87"/>
  <c r="C7735" i="87"/>
  <c r="C7736" i="87"/>
  <c r="C7737" i="87"/>
  <c r="C7738" i="87"/>
  <c r="C7739" i="87"/>
  <c r="C7740" i="87"/>
  <c r="C7741" i="87"/>
  <c r="C7742" i="87"/>
  <c r="C7743" i="87"/>
  <c r="C7744" i="87"/>
  <c r="C7745" i="87"/>
  <c r="C7746" i="87"/>
  <c r="C7747" i="87"/>
  <c r="C7748" i="87"/>
  <c r="C7749" i="87"/>
  <c r="C7750" i="87"/>
  <c r="C7751" i="87"/>
  <c r="C7752" i="87"/>
  <c r="C7754" i="87"/>
  <c r="C7768" i="87"/>
  <c r="C7769" i="87"/>
  <c r="C7770" i="87"/>
  <c r="C7771" i="87"/>
  <c r="C7772" i="87"/>
  <c r="C7773" i="87"/>
  <c r="C7774" i="87"/>
  <c r="C7775" i="87"/>
  <c r="C7776" i="87"/>
  <c r="C7777" i="87"/>
  <c r="C7778" i="87"/>
  <c r="C7779" i="87"/>
  <c r="C7780" i="87"/>
  <c r="C7782" i="87"/>
  <c r="C7783" i="87"/>
  <c r="C7784" i="87"/>
  <c r="C7785" i="87"/>
  <c r="C7786" i="87"/>
  <c r="C7787" i="87"/>
  <c r="C7788" i="87"/>
  <c r="C7789" i="87"/>
  <c r="C7790" i="87"/>
  <c r="C7791" i="87"/>
  <c r="C7792" i="87"/>
  <c r="C7793" i="87"/>
  <c r="C7795" i="87"/>
  <c r="C7797" i="87"/>
  <c r="C7799" i="87"/>
  <c r="C7804" i="87"/>
  <c r="C7806" i="87"/>
  <c r="C7807" i="87"/>
  <c r="C7808" i="87"/>
  <c r="C7809" i="87"/>
  <c r="C7810" i="87"/>
  <c r="C7811" i="87"/>
  <c r="C7812" i="87"/>
  <c r="C7814" i="87"/>
  <c r="C7815" i="87"/>
  <c r="C7816" i="87"/>
  <c r="C7817" i="87"/>
  <c r="C7818" i="87"/>
  <c r="C7820" i="87"/>
  <c r="C7821" i="87"/>
  <c r="C7822" i="87"/>
  <c r="C7823" i="87"/>
  <c r="C7824" i="87"/>
  <c r="C7825" i="87"/>
  <c r="C7826" i="87"/>
  <c r="C7827" i="87"/>
  <c r="C7828" i="87"/>
  <c r="C7829" i="87"/>
  <c r="C7830" i="87"/>
  <c r="C7831" i="87"/>
  <c r="C7832" i="87"/>
  <c r="C7833" i="87"/>
  <c r="C7834" i="87"/>
  <c r="C7835" i="87"/>
  <c r="C7836" i="87"/>
  <c r="C7837" i="87"/>
  <c r="C6916" i="87"/>
  <c r="C6917" i="87"/>
  <c r="C6918" i="87"/>
  <c r="C6919" i="87"/>
  <c r="C6920" i="87"/>
  <c r="C6921" i="87"/>
  <c r="C6922" i="87"/>
  <c r="C6923" i="87"/>
  <c r="C6924" i="87"/>
  <c r="C6925" i="87"/>
  <c r="C6926" i="87"/>
  <c r="C6927" i="87"/>
  <c r="C6928" i="87"/>
  <c r="C6929" i="87"/>
  <c r="C6930" i="87"/>
  <c r="C6931" i="87"/>
  <c r="C6932" i="87"/>
  <c r="C6933" i="87"/>
  <c r="C6934" i="87"/>
  <c r="C6935" i="87"/>
  <c r="C6936" i="87"/>
  <c r="C6937" i="87"/>
  <c r="C6938" i="87"/>
  <c r="C6939" i="87"/>
  <c r="C6940" i="87"/>
  <c r="C6941" i="87"/>
  <c r="C6942" i="87"/>
  <c r="C6943" i="87"/>
  <c r="C6944" i="87"/>
  <c r="C6945" i="87"/>
  <c r="C6946" i="87"/>
  <c r="C6947" i="87"/>
  <c r="C6948" i="87"/>
  <c r="C6949" i="87"/>
  <c r="C6950" i="87"/>
  <c r="C6951" i="87"/>
  <c r="C6952" i="87"/>
  <c r="C6953" i="87"/>
  <c r="C6954" i="87"/>
  <c r="C6955" i="87"/>
  <c r="C6956" i="87"/>
  <c r="C6957" i="87"/>
  <c r="C6958" i="87"/>
  <c r="C6959" i="87"/>
  <c r="C6960" i="87"/>
  <c r="C6961" i="87"/>
  <c r="C6969" i="87"/>
  <c r="C6970" i="87"/>
  <c r="C6971" i="87"/>
  <c r="C6972" i="87"/>
  <c r="C6973" i="87"/>
  <c r="C6974" i="87"/>
  <c r="C6975" i="87"/>
  <c r="C6976" i="87"/>
  <c r="C6977" i="87"/>
  <c r="C6978" i="87"/>
  <c r="C6979" i="87"/>
  <c r="C6980" i="87"/>
  <c r="C6981" i="87"/>
  <c r="C6982" i="87"/>
  <c r="C6983" i="87"/>
  <c r="C6984" i="87"/>
  <c r="C6985" i="87"/>
  <c r="C6987" i="87"/>
  <c r="C6988" i="87"/>
  <c r="C6992" i="87"/>
  <c r="C6993" i="87"/>
  <c r="C6994" i="87"/>
  <c r="C7001" i="87"/>
  <c r="C7002" i="87"/>
  <c r="C7005" i="87"/>
  <c r="C7006" i="87"/>
  <c r="C7007" i="87"/>
  <c r="C7008" i="87"/>
  <c r="C7009" i="87"/>
  <c r="C7010" i="87"/>
  <c r="C7011" i="87"/>
  <c r="C7012" i="87"/>
  <c r="C7013" i="87"/>
  <c r="C7014" i="87"/>
  <c r="C7015" i="87"/>
  <c r="C7016" i="87"/>
  <c r="C7017" i="87"/>
  <c r="C7018" i="87"/>
  <c r="C7019" i="87"/>
  <c r="C7020" i="87"/>
  <c r="C7021" i="87"/>
  <c r="C7022" i="87"/>
  <c r="C7023" i="87"/>
  <c r="C7024" i="87"/>
  <c r="C7025" i="87"/>
  <c r="C7026" i="87"/>
  <c r="C7027" i="87"/>
  <c r="C7028" i="87"/>
  <c r="C7029" i="87"/>
  <c r="C7030" i="87"/>
  <c r="C7031" i="87"/>
  <c r="C7032" i="87"/>
  <c r="C7033" i="87"/>
  <c r="C7034" i="87"/>
  <c r="C7035" i="87"/>
  <c r="C7036" i="87"/>
  <c r="C7038" i="87"/>
  <c r="C7044" i="87"/>
  <c r="C7047" i="87"/>
  <c r="C7051" i="87"/>
  <c r="C7055" i="87"/>
  <c r="C7057" i="87"/>
  <c r="C7058" i="87"/>
  <c r="C7060" i="87"/>
  <c r="C7063" i="87"/>
  <c r="C7064" i="87"/>
  <c r="C7065" i="87"/>
  <c r="C7069" i="87"/>
  <c r="C7071" i="87"/>
  <c r="C7073" i="87"/>
  <c r="C7076" i="87"/>
  <c r="C7077" i="87"/>
  <c r="C7078" i="87"/>
  <c r="C7079" i="87"/>
  <c r="C7081" i="87"/>
  <c r="C7085" i="87"/>
  <c r="C7090" i="87"/>
  <c r="C7091" i="87"/>
  <c r="C7093" i="87"/>
  <c r="C7097" i="87"/>
  <c r="C7099" i="87"/>
  <c r="C7102" i="87"/>
  <c r="C7103" i="87"/>
  <c r="C7104" i="87"/>
  <c r="C7108" i="87"/>
  <c r="C7110" i="87"/>
  <c r="C7112" i="87"/>
  <c r="C7115" i="87"/>
  <c r="C7116" i="87"/>
  <c r="C7117" i="87"/>
  <c r="C7118" i="87"/>
  <c r="C7120" i="87"/>
  <c r="C7123" i="87"/>
  <c r="C7124" i="87"/>
  <c r="C7125" i="87"/>
  <c r="C7129" i="87"/>
  <c r="C7130" i="87"/>
  <c r="C7131" i="87"/>
  <c r="C7133" i="87"/>
  <c r="C7137" i="87"/>
  <c r="C7138" i="87"/>
  <c r="C7139" i="87"/>
  <c r="C7140" i="87"/>
  <c r="C7142" i="87"/>
  <c r="C7145" i="87"/>
  <c r="C7146" i="87"/>
  <c r="C7147" i="87"/>
  <c r="C7151" i="87"/>
  <c r="C7152" i="87"/>
  <c r="C7154" i="87"/>
  <c r="C7156" i="87"/>
  <c r="C7157" i="87"/>
  <c r="C7158" i="87"/>
  <c r="C7159" i="87"/>
  <c r="C7160" i="87"/>
  <c r="C7161" i="87"/>
  <c r="C7163" i="87"/>
  <c r="C7169" i="87"/>
  <c r="C7170" i="87"/>
  <c r="C7174" i="87"/>
  <c r="C7175" i="87"/>
  <c r="C7176" i="87"/>
  <c r="C7180" i="87"/>
  <c r="C7181" i="87"/>
  <c r="C7183" i="87"/>
  <c r="C7187" i="87"/>
  <c r="C7188" i="87"/>
  <c r="C7190" i="87"/>
  <c r="C7193" i="87"/>
  <c r="C7194" i="87"/>
  <c r="C7195" i="87"/>
  <c r="C7199" i="87"/>
  <c r="C7202" i="87"/>
  <c r="C7205" i="87"/>
  <c r="C7206" i="87"/>
  <c r="C7209" i="87"/>
  <c r="C7212" i="87"/>
  <c r="C7213" i="87"/>
  <c r="C7214" i="87"/>
  <c r="C7223" i="87"/>
  <c r="C7227" i="87"/>
  <c r="C7232" i="87"/>
  <c r="C7236" i="87"/>
  <c r="C7241" i="87"/>
  <c r="C7245" i="87"/>
  <c r="C7250" i="87"/>
  <c r="C7254" i="87"/>
  <c r="C7259" i="87"/>
  <c r="C7263" i="87"/>
  <c r="C7268" i="87"/>
  <c r="C7272" i="87"/>
  <c r="C7277" i="87"/>
  <c r="C7280" i="87"/>
  <c r="C7281" i="87"/>
  <c r="C7282" i="87"/>
  <c r="C7286" i="87"/>
  <c r="C7290" i="87"/>
  <c r="C7295" i="87"/>
  <c r="C7299" i="87"/>
  <c r="C7313" i="87"/>
  <c r="C7321" i="87"/>
  <c r="C7322" i="87"/>
  <c r="C7325" i="87"/>
  <c r="C7326" i="87"/>
  <c r="C7327" i="87"/>
  <c r="C7329" i="87"/>
  <c r="C7331" i="87"/>
  <c r="C7333" i="87"/>
  <c r="C7335" i="87"/>
  <c r="C7337" i="87"/>
  <c r="C7340" i="87"/>
  <c r="C7341" i="87"/>
  <c r="C7343" i="87"/>
  <c r="C7345" i="87"/>
  <c r="C7347" i="87"/>
  <c r="C7348" i="87"/>
  <c r="C7350" i="87"/>
  <c r="C7351" i="87"/>
  <c r="C7352" i="87"/>
  <c r="C7355" i="87"/>
  <c r="C7357" i="87"/>
  <c r="C7360" i="87"/>
  <c r="C7362" i="87"/>
  <c r="C7364" i="87"/>
  <c r="C7365" i="87"/>
  <c r="C7367" i="87"/>
  <c r="C7369" i="87"/>
  <c r="C7374" i="87"/>
  <c r="C7375" i="87"/>
  <c r="C7376" i="87"/>
  <c r="C7377" i="87"/>
  <c r="C7378" i="87"/>
  <c r="C7379" i="87"/>
  <c r="C7380" i="87"/>
  <c r="C7381" i="87"/>
  <c r="C7382" i="87"/>
  <c r="C7383" i="87"/>
  <c r="C7384" i="87"/>
  <c r="C7385" i="87"/>
  <c r="C7386" i="87"/>
  <c r="C7388" i="87"/>
  <c r="C7389" i="87"/>
  <c r="C7390" i="87"/>
  <c r="C7391" i="87"/>
  <c r="C7392" i="87"/>
  <c r="C7393" i="87"/>
  <c r="C7394" i="87"/>
  <c r="C7395" i="87"/>
  <c r="C7396" i="87"/>
  <c r="C7398" i="87"/>
  <c r="C7399" i="87"/>
  <c r="C7401" i="87"/>
  <c r="C6915" i="87"/>
  <c r="C6912" i="87"/>
  <c r="C6911" i="87"/>
  <c r="C6910" i="87"/>
  <c r="B7322" i="87"/>
  <c r="B7321" i="87"/>
  <c r="B7305" i="87"/>
  <c r="C7305" i="87" s="1"/>
  <c r="E421" i="30" l="1"/>
  <c r="K427" i="30"/>
  <c r="K428" i="30"/>
  <c r="H429" i="30"/>
  <c r="H421" i="30"/>
  <c r="H427" i="30"/>
  <c r="K426" i="30"/>
  <c r="K425" i="30"/>
  <c r="K424" i="30"/>
  <c r="B7302" i="87" l="1"/>
  <c r="C7302" i="87" s="1"/>
  <c r="B7295" i="87" l="1"/>
  <c r="B7299" i="87"/>
  <c r="B7290" i="87"/>
  <c r="B7277" i="87"/>
  <c r="B7280" i="87"/>
  <c r="B7281" i="87"/>
  <c r="B7282" i="87"/>
  <c r="B7268" i="87"/>
  <c r="B7272" i="87"/>
  <c r="B7259" i="87"/>
  <c r="B7263" i="87"/>
  <c r="B7250" i="87"/>
  <c r="B7254" i="87"/>
  <c r="B7241" i="87"/>
  <c r="B7245" i="87"/>
  <c r="B7232" i="87"/>
  <c r="B7236" i="87"/>
  <c r="B7223" i="87"/>
  <c r="B7227" i="87"/>
  <c r="B7216" i="87"/>
  <c r="C7216" i="87" s="1"/>
  <c r="B7214" i="87" l="1"/>
  <c r="B7213" i="87"/>
  <c r="B7212" i="87"/>
  <c r="B7209" i="87"/>
  <c r="B7202" i="87"/>
  <c r="B7199" i="87"/>
  <c r="B7195" i="87"/>
  <c r="B7194" i="87"/>
  <c r="B7193" i="87"/>
  <c r="B7190" i="87"/>
  <c r="B7181" i="87"/>
  <c r="B7183" i="87"/>
  <c r="B7180" i="87"/>
  <c r="B7176" i="87"/>
  <c r="B7175" i="87"/>
  <c r="B7174" i="87"/>
  <c r="B7170" i="87"/>
  <c r="B7169" i="87"/>
  <c r="B7163" i="87"/>
  <c r="B7160" i="87"/>
  <c r="B7152" i="87"/>
  <c r="B7154" i="87"/>
  <c r="B7151" i="87"/>
  <c r="B7147" i="87"/>
  <c r="B7146" i="87"/>
  <c r="B7145" i="87"/>
  <c r="B7142" i="87"/>
  <c r="B7129" i="87"/>
  <c r="B7130" i="87"/>
  <c r="B7131" i="87"/>
  <c r="B7133" i="87"/>
  <c r="B7125" i="87"/>
  <c r="B7124" i="87"/>
  <c r="B7123" i="87"/>
  <c r="B7120" i="87"/>
  <c r="B7108" i="87"/>
  <c r="B7110" i="87"/>
  <c r="B7112" i="87"/>
  <c r="B7104" i="87"/>
  <c r="B7103" i="87"/>
  <c r="B7102" i="87"/>
  <c r="B7099" i="87"/>
  <c r="B7091" i="87"/>
  <c r="B7093" i="87"/>
  <c r="B7090" i="87"/>
  <c r="B7085" i="87"/>
  <c r="B7081" i="87"/>
  <c r="B7069" i="87"/>
  <c r="B7071" i="87"/>
  <c r="B7073" i="87"/>
  <c r="B7065" i="87"/>
  <c r="B7064" i="87"/>
  <c r="B7063" i="87"/>
  <c r="B7060" i="87"/>
  <c r="B7047" i="87"/>
  <c r="B7051" i="87"/>
  <c r="B7039" i="87"/>
  <c r="C7039" i="87" s="1"/>
  <c r="K29" i="97" l="1"/>
  <c r="B7293" i="87" s="1"/>
  <c r="C7293" i="87" s="1"/>
  <c r="J29" i="97"/>
  <c r="B7284" i="87" s="1"/>
  <c r="C7284" i="87" s="1"/>
  <c r="I29" i="97"/>
  <c r="B7275" i="87" s="1"/>
  <c r="C7275" i="87" s="1"/>
  <c r="H29" i="97"/>
  <c r="B7266" i="87" s="1"/>
  <c r="C7266" i="87" s="1"/>
  <c r="G29" i="97"/>
  <c r="B7257" i="87" s="1"/>
  <c r="C7257" i="87" s="1"/>
  <c r="F29" i="97"/>
  <c r="B7248" i="87" s="1"/>
  <c r="C7248" i="87" s="1"/>
  <c r="E29" i="97"/>
  <c r="B7239" i="87" s="1"/>
  <c r="C7239" i="87" s="1"/>
  <c r="D29" i="97"/>
  <c r="B7230" i="87" s="1"/>
  <c r="C7230" i="87" s="1"/>
  <c r="C29" i="97"/>
  <c r="B7221" i="87" s="1"/>
  <c r="C7221" i="87" s="1"/>
  <c r="C43" i="76" l="1"/>
  <c r="C44" i="76"/>
  <c r="C22" i="76"/>
  <c r="C23" i="76"/>
  <c r="C24" i="76"/>
  <c r="C25" i="76"/>
  <c r="C26" i="76"/>
  <c r="C27" i="76"/>
  <c r="C28" i="76"/>
  <c r="C29" i="76"/>
  <c r="B7012" i="87" l="1"/>
  <c r="B7010" i="87"/>
  <c r="B6981" i="87" l="1"/>
  <c r="B6607" i="87"/>
  <c r="B6606" i="87"/>
  <c r="B6974" i="87"/>
  <c r="B6604" i="87"/>
  <c r="B6977" i="87"/>
  <c r="B6053" i="87"/>
  <c r="B6052" i="87"/>
  <c r="B6972" i="87"/>
  <c r="B6971" i="87"/>
  <c r="B6980" i="87"/>
  <c r="B6979" i="87"/>
  <c r="B6051" i="87"/>
  <c r="B6049" i="87"/>
  <c r="B6048" i="87"/>
  <c r="B6047" i="87"/>
  <c r="B6978" i="87"/>
  <c r="B6976" i="87"/>
  <c r="B6975" i="87"/>
  <c r="B6045" i="87"/>
  <c r="B6973" i="87"/>
  <c r="B6044" i="87"/>
  <c r="B6970" i="87"/>
  <c r="B6608" i="87"/>
  <c r="B6059" i="87"/>
  <c r="B6058" i="87"/>
  <c r="B6605" i="87"/>
  <c r="B6050" i="87"/>
  <c r="B6046" i="87"/>
  <c r="B6042" i="87"/>
  <c r="B3490" i="87"/>
  <c r="B3371" i="87"/>
  <c r="B3369" i="87"/>
  <c r="B3366" i="87"/>
  <c r="B3363" i="87"/>
  <c r="B3361" i="87"/>
  <c r="B3358" i="87"/>
  <c r="B3355" i="87"/>
  <c r="B132" i="87"/>
  <c r="B130" i="87"/>
  <c r="B108" i="87"/>
  <c r="B103" i="87"/>
  <c r="B97" i="87"/>
  <c r="B88" i="87" l="1"/>
  <c r="B85" i="87"/>
  <c r="B83" i="87"/>
  <c r="B74" i="87"/>
  <c r="B70" i="87"/>
  <c r="B68" i="87"/>
  <c r="B67" i="87"/>
  <c r="B62" i="87"/>
  <c r="B57" i="87" l="1"/>
  <c r="B55" i="87"/>
  <c r="B52" i="87"/>
  <c r="B43" i="87"/>
  <c r="B39" i="87"/>
  <c r="B37" i="87"/>
  <c r="B36" i="87"/>
  <c r="B31" i="87"/>
  <c r="B23" i="87"/>
  <c r="B26" i="87" l="1"/>
  <c r="B22" i="87"/>
  <c r="B20" i="87"/>
  <c r="B19" i="87"/>
  <c r="B14" i="87"/>
  <c r="C34" i="30" l="1"/>
  <c r="B5" i="87" l="1"/>
  <c r="B4" i="87"/>
  <c r="C35" i="30" l="1"/>
  <c r="B7307" i="87" s="1"/>
  <c r="C7307" i="87" s="1"/>
  <c r="C83" i="14"/>
  <c r="C84" i="14" s="1"/>
  <c r="B7303" i="87" s="1"/>
  <c r="C7303" i="87" s="1"/>
  <c r="C91" i="73"/>
  <c r="B7045" i="87" s="1"/>
  <c r="C7045" i="87" s="1"/>
  <c r="K91" i="73" l="1"/>
  <c r="B7197" i="87" s="1"/>
  <c r="C7197" i="87" s="1"/>
  <c r="J91" i="73"/>
  <c r="B7178" i="87" s="1"/>
  <c r="C7178" i="87" s="1"/>
  <c r="I91" i="73"/>
  <c r="B7167" i="87" s="1"/>
  <c r="C7167" i="87" s="1"/>
  <c r="H91" i="73"/>
  <c r="B7149" i="87" s="1"/>
  <c r="C7149" i="87" s="1"/>
  <c r="G91" i="73"/>
  <c r="B7127" i="87" s="1"/>
  <c r="C7127" i="87" s="1"/>
  <c r="F91" i="73"/>
  <c r="B7106" i="87" s="1"/>
  <c r="C7106" i="87" s="1"/>
  <c r="E91" i="73"/>
  <c r="B7088" i="87" s="1"/>
  <c r="C7088" i="87" s="1"/>
  <c r="D91" i="73"/>
  <c r="B7067" i="87" s="1"/>
  <c r="C7067" i="87" s="1"/>
  <c r="C85" i="73"/>
  <c r="B7040" i="87" s="1"/>
  <c r="C7040" i="87" s="1"/>
  <c r="H35" i="30" l="1"/>
  <c r="B7312" i="87" s="1"/>
  <c r="C7312" i="87" s="1"/>
  <c r="H34" i="30"/>
  <c r="J35" i="30"/>
  <c r="I35" i="30"/>
  <c r="G35" i="30"/>
  <c r="B7311" i="87" s="1"/>
  <c r="C7311" i="87" s="1"/>
  <c r="F35" i="30"/>
  <c r="B7310" i="87" s="1"/>
  <c r="C7310" i="87" s="1"/>
  <c r="E35" i="30"/>
  <c r="B7309" i="87" s="1"/>
  <c r="C7309" i="87" s="1"/>
  <c r="D35" i="30"/>
  <c r="B7308" i="87" s="1"/>
  <c r="C7308" i="87" s="1"/>
  <c r="K35" i="30" l="1"/>
  <c r="B7314" i="87" s="1"/>
  <c r="C7314" i="87" s="1"/>
  <c r="K370" i="30" l="1"/>
  <c r="K371" i="30"/>
  <c r="K420" i="30"/>
  <c r="H419" i="30"/>
  <c r="E419" i="30"/>
  <c r="K418" i="30"/>
  <c r="K417" i="30"/>
  <c r="K416" i="30"/>
  <c r="K415" i="30"/>
  <c r="K414" i="30"/>
  <c r="K413" i="30"/>
  <c r="K412" i="30"/>
  <c r="H411" i="30"/>
  <c r="K410" i="30"/>
  <c r="K409" i="30"/>
  <c r="K408" i="30"/>
  <c r="K407" i="30"/>
  <c r="K406" i="30"/>
  <c r="K405" i="30"/>
  <c r="K404" i="30"/>
  <c r="H403" i="30"/>
  <c r="B7014" i="87" s="1"/>
  <c r="E403" i="30"/>
  <c r="K402" i="30"/>
  <c r="K401" i="30"/>
  <c r="K400" i="30"/>
  <c r="K399" i="30"/>
  <c r="K398" i="30"/>
  <c r="B7013" i="87" s="1"/>
  <c r="K397" i="30"/>
  <c r="B7011" i="87" s="1"/>
  <c r="K394" i="30"/>
  <c r="J15" i="73" s="1"/>
  <c r="K392" i="30"/>
  <c r="J391" i="30"/>
  <c r="I391" i="30"/>
  <c r="H391" i="30"/>
  <c r="G391" i="30"/>
  <c r="F391" i="30"/>
  <c r="E391" i="30"/>
  <c r="D391" i="30"/>
  <c r="C391" i="30"/>
  <c r="K390" i="30"/>
  <c r="K389" i="30"/>
  <c r="K388" i="30"/>
  <c r="K387" i="30"/>
  <c r="K386" i="30"/>
  <c r="J384" i="30"/>
  <c r="I384" i="30"/>
  <c r="H384" i="30"/>
  <c r="G384" i="30"/>
  <c r="F384" i="30"/>
  <c r="E384" i="30"/>
  <c r="D384" i="30"/>
  <c r="C384" i="30"/>
  <c r="B7363" i="87" s="1"/>
  <c r="C7363" i="87" s="1"/>
  <c r="K383" i="30"/>
  <c r="K382" i="30"/>
  <c r="B7803" i="87" s="1"/>
  <c r="C7803" i="87" s="1"/>
  <c r="K381" i="30"/>
  <c r="B7802" i="87" s="1"/>
  <c r="C7802" i="87" s="1"/>
  <c r="K380" i="30"/>
  <c r="B7801" i="87" s="1"/>
  <c r="C7801" i="87" s="1"/>
  <c r="K379" i="30"/>
  <c r="B7800" i="87" s="1"/>
  <c r="C7800" i="87" s="1"/>
  <c r="K378" i="30"/>
  <c r="J376" i="30"/>
  <c r="I376" i="30"/>
  <c r="H376" i="30"/>
  <c r="G376" i="30"/>
  <c r="F376" i="30"/>
  <c r="E376" i="30"/>
  <c r="D376" i="30"/>
  <c r="B7404" i="87" s="1"/>
  <c r="C7404" i="87" s="1"/>
  <c r="C376" i="30"/>
  <c r="B7356" i="87" s="1"/>
  <c r="C7356" i="87" s="1"/>
  <c r="K375" i="30"/>
  <c r="K374" i="30"/>
  <c r="B7796" i="87" s="1"/>
  <c r="C7796" i="87" s="1"/>
  <c r="J372" i="30"/>
  <c r="I372" i="30"/>
  <c r="B6570" i="87" s="1"/>
  <c r="H372" i="30"/>
  <c r="B6569" i="87" s="1"/>
  <c r="G372" i="30"/>
  <c r="B6568" i="87" s="1"/>
  <c r="F372" i="30"/>
  <c r="B6567" i="87" s="1"/>
  <c r="E372" i="30"/>
  <c r="B6566" i="87" s="1"/>
  <c r="D372" i="30"/>
  <c r="B6565" i="87" s="1"/>
  <c r="C372" i="30"/>
  <c r="B6564" i="87" s="1"/>
  <c r="K369" i="30"/>
  <c r="K368" i="30"/>
  <c r="K367" i="30"/>
  <c r="J365" i="30"/>
  <c r="I365" i="30"/>
  <c r="H365" i="30"/>
  <c r="G365" i="30"/>
  <c r="F365" i="30"/>
  <c r="E365" i="30"/>
  <c r="D365" i="30"/>
  <c r="C365" i="30"/>
  <c r="K364" i="30"/>
  <c r="K363" i="30"/>
  <c r="K362" i="30"/>
  <c r="J360" i="30"/>
  <c r="I360" i="30"/>
  <c r="H360" i="30"/>
  <c r="G360" i="30"/>
  <c r="F360" i="30"/>
  <c r="E360" i="30"/>
  <c r="D360" i="30"/>
  <c r="C360" i="30"/>
  <c r="K359" i="30"/>
  <c r="K358" i="30"/>
  <c r="K357" i="30"/>
  <c r="K356" i="30"/>
  <c r="K355" i="30"/>
  <c r="K354" i="30"/>
  <c r="J351" i="30"/>
  <c r="I351" i="30"/>
  <c r="H351" i="30"/>
  <c r="G351" i="30"/>
  <c r="B7541" i="87" s="1"/>
  <c r="C7541" i="87" s="1"/>
  <c r="F351" i="30"/>
  <c r="E351" i="30"/>
  <c r="D351" i="30"/>
  <c r="B7387" i="87" s="1"/>
  <c r="C7387" i="87" s="1"/>
  <c r="C351" i="30"/>
  <c r="B7339" i="87" s="1"/>
  <c r="C7339" i="87" s="1"/>
  <c r="K350" i="30"/>
  <c r="K349" i="30"/>
  <c r="K348" i="30"/>
  <c r="K347" i="30"/>
  <c r="K346" i="30"/>
  <c r="K345" i="30"/>
  <c r="K344" i="30"/>
  <c r="K343" i="30"/>
  <c r="K342" i="30"/>
  <c r="K341" i="30"/>
  <c r="K340" i="30"/>
  <c r="K339" i="30"/>
  <c r="K338" i="30"/>
  <c r="K337" i="30"/>
  <c r="B7767" i="87" s="1"/>
  <c r="C7767" i="87" s="1"/>
  <c r="K336" i="30"/>
  <c r="B7766" i="87" s="1"/>
  <c r="C7766" i="87" s="1"/>
  <c r="K335" i="30"/>
  <c r="B7765" i="87" s="1"/>
  <c r="C7765" i="87" s="1"/>
  <c r="K334" i="30"/>
  <c r="B7764" i="87" s="1"/>
  <c r="C7764" i="87" s="1"/>
  <c r="K333" i="30"/>
  <c r="B7763" i="87" s="1"/>
  <c r="C7763" i="87" s="1"/>
  <c r="K332" i="30"/>
  <c r="B7762" i="87" s="1"/>
  <c r="C7762" i="87" s="1"/>
  <c r="K331" i="30"/>
  <c r="B7761" i="87" s="1"/>
  <c r="C7761" i="87" s="1"/>
  <c r="K330" i="30"/>
  <c r="B7760" i="87" s="1"/>
  <c r="C7760" i="87" s="1"/>
  <c r="K329" i="30"/>
  <c r="B7759" i="87" s="1"/>
  <c r="C7759" i="87" s="1"/>
  <c r="K328" i="30"/>
  <c r="B7758" i="87" s="1"/>
  <c r="C7758" i="87" s="1"/>
  <c r="K327" i="30"/>
  <c r="B7757" i="87" s="1"/>
  <c r="C7757" i="87" s="1"/>
  <c r="K326" i="30"/>
  <c r="B7756" i="87" s="1"/>
  <c r="C7756" i="87" s="1"/>
  <c r="K325" i="30"/>
  <c r="B7755" i="87" s="1"/>
  <c r="C7755" i="87" s="1"/>
  <c r="K324" i="30"/>
  <c r="K323" i="30"/>
  <c r="B7753" i="87" s="1"/>
  <c r="C7753" i="87" s="1"/>
  <c r="K435" i="30"/>
  <c r="K436" i="30"/>
  <c r="C437" i="30"/>
  <c r="C439" i="30" s="1"/>
  <c r="C454" i="30" s="1"/>
  <c r="D437" i="30"/>
  <c r="D439" i="30" s="1"/>
  <c r="D454" i="30" s="1"/>
  <c r="E437" i="30"/>
  <c r="E439" i="30" s="1"/>
  <c r="E454" i="30" s="1"/>
  <c r="F437" i="30"/>
  <c r="F439" i="30" s="1"/>
  <c r="F454" i="30" s="1"/>
  <c r="G437" i="30"/>
  <c r="G439" i="30" s="1"/>
  <c r="G454" i="30" s="1"/>
  <c r="H437" i="30"/>
  <c r="H439" i="30" s="1"/>
  <c r="I437" i="30"/>
  <c r="I439" i="30" s="1"/>
  <c r="I454" i="30" s="1"/>
  <c r="K438" i="30"/>
  <c r="K441" i="30"/>
  <c r="K442" i="30"/>
  <c r="K443" i="30"/>
  <c r="H444" i="30"/>
  <c r="K447" i="30"/>
  <c r="K448" i="30"/>
  <c r="H449" i="30"/>
  <c r="H452" i="30" s="1"/>
  <c r="K450" i="30"/>
  <c r="K451" i="30"/>
  <c r="K453" i="30"/>
  <c r="C24" i="97"/>
  <c r="B7217" i="87" s="1"/>
  <c r="C7217" i="87" s="1"/>
  <c r="I34" i="30"/>
  <c r="J34" i="30"/>
  <c r="K33" i="30"/>
  <c r="D34" i="30"/>
  <c r="E34" i="30"/>
  <c r="F34" i="30"/>
  <c r="G34" i="30"/>
  <c r="C87" i="73" l="1"/>
  <c r="B7306" i="87"/>
  <c r="C7306" i="87" s="1"/>
  <c r="K16" i="99"/>
  <c r="K23" i="99" s="1"/>
  <c r="B7794" i="87"/>
  <c r="C7794" i="87" s="1"/>
  <c r="C88" i="73"/>
  <c r="B7041" i="87"/>
  <c r="C7041" i="87" s="1"/>
  <c r="J103" i="73"/>
  <c r="B7187" i="87" s="1"/>
  <c r="B7038" i="87"/>
  <c r="C25" i="97"/>
  <c r="B7218" i="87" s="1"/>
  <c r="C7218" i="87" s="1"/>
  <c r="C26" i="97"/>
  <c r="B7219" i="87" s="1"/>
  <c r="C7219" i="87" s="1"/>
  <c r="K437" i="30"/>
  <c r="K439" i="30" s="1"/>
  <c r="G393" i="30"/>
  <c r="K391" i="30"/>
  <c r="C393" i="30"/>
  <c r="B7371" i="87" s="1"/>
  <c r="C7371" i="87" s="1"/>
  <c r="K365" i="30"/>
  <c r="D393" i="30"/>
  <c r="B7419" i="87" s="1"/>
  <c r="C7419" i="87" s="1"/>
  <c r="H393" i="30"/>
  <c r="B6614" i="87" s="1"/>
  <c r="K384" i="30"/>
  <c r="B7805" i="87" s="1"/>
  <c r="C7805" i="87" s="1"/>
  <c r="E393" i="30"/>
  <c r="B7468" i="87" s="1"/>
  <c r="C7468" i="87" s="1"/>
  <c r="I393" i="30"/>
  <c r="K351" i="30"/>
  <c r="K360" i="30"/>
  <c r="F393" i="30"/>
  <c r="J393" i="30"/>
  <c r="K403" i="30"/>
  <c r="B7015" i="87" s="1"/>
  <c r="K411" i="30"/>
  <c r="K419" i="30"/>
  <c r="K372" i="30"/>
  <c r="B6572" i="87" s="1"/>
  <c r="K376" i="30"/>
  <c r="B7798" i="87" s="1"/>
  <c r="C7798" i="87" s="1"/>
  <c r="H454" i="30"/>
  <c r="K444" i="30"/>
  <c r="K449" i="30"/>
  <c r="K452" i="30" s="1"/>
  <c r="K19" i="97"/>
  <c r="J19" i="97"/>
  <c r="I19" i="97"/>
  <c r="H19" i="97"/>
  <c r="G19" i="97"/>
  <c r="F19" i="97"/>
  <c r="E19" i="97"/>
  <c r="D19" i="97"/>
  <c r="C19" i="97"/>
  <c r="K10" i="97"/>
  <c r="J10" i="97"/>
  <c r="I10" i="97"/>
  <c r="H10" i="97"/>
  <c r="G10" i="97"/>
  <c r="F10" i="97"/>
  <c r="E10" i="97"/>
  <c r="D10" i="97"/>
  <c r="C10" i="97"/>
  <c r="B7781" i="87" l="1"/>
  <c r="C7781" i="87" s="1"/>
  <c r="J429" i="30"/>
  <c r="J131" i="73" s="1"/>
  <c r="B7044" i="87" s="1"/>
  <c r="C89" i="73"/>
  <c r="B7043" i="87" s="1"/>
  <c r="C7043" i="87" s="1"/>
  <c r="B7042" i="87"/>
  <c r="C7042" i="87" s="1"/>
  <c r="C27" i="97"/>
  <c r="B7220" i="87" s="1"/>
  <c r="C7220" i="87" s="1"/>
  <c r="E31" i="97"/>
  <c r="B48" i="87"/>
  <c r="G31" i="97"/>
  <c r="B79" i="87"/>
  <c r="I31" i="97"/>
  <c r="B104" i="87"/>
  <c r="K31" i="97"/>
  <c r="B126" i="87"/>
  <c r="D35" i="97"/>
  <c r="B44" i="87"/>
  <c r="F35" i="97"/>
  <c r="B75" i="87"/>
  <c r="H35" i="97"/>
  <c r="B99" i="87"/>
  <c r="J35" i="97"/>
  <c r="B6060" i="87"/>
  <c r="D31" i="97"/>
  <c r="B32" i="87"/>
  <c r="F31" i="97"/>
  <c r="B63" i="87"/>
  <c r="H31" i="97"/>
  <c r="B93" i="87"/>
  <c r="J31" i="97"/>
  <c r="B7286" i="87" s="1"/>
  <c r="B6054" i="87"/>
  <c r="C35" i="97"/>
  <c r="B27" i="87"/>
  <c r="E35" i="97"/>
  <c r="B58" i="87"/>
  <c r="G35" i="97"/>
  <c r="B89" i="87"/>
  <c r="I35" i="97"/>
  <c r="B110" i="87"/>
  <c r="K35" i="97"/>
  <c r="B135" i="87"/>
  <c r="B15" i="87"/>
  <c r="C31" i="97"/>
  <c r="J13" i="73"/>
  <c r="G429" i="30"/>
  <c r="C429" i="30"/>
  <c r="F429" i="30"/>
  <c r="I429" i="30"/>
  <c r="E429" i="30"/>
  <c r="D429" i="30"/>
  <c r="J129" i="73"/>
  <c r="K393" i="30"/>
  <c r="K454" i="30"/>
  <c r="K421" i="30"/>
  <c r="K98" i="73"/>
  <c r="J98" i="73"/>
  <c r="H98" i="73"/>
  <c r="G98" i="73"/>
  <c r="F98" i="73"/>
  <c r="E98" i="73"/>
  <c r="D98" i="73"/>
  <c r="C98" i="73"/>
  <c r="K108" i="73"/>
  <c r="J108" i="73"/>
  <c r="H108" i="73"/>
  <c r="G108" i="73"/>
  <c r="F108" i="73"/>
  <c r="E108" i="73"/>
  <c r="D108" i="73"/>
  <c r="C108" i="73"/>
  <c r="J14" i="73" l="1"/>
  <c r="B7813" i="87"/>
  <c r="C7813" i="87" s="1"/>
  <c r="K429" i="30"/>
  <c r="B6615" i="87" s="1"/>
  <c r="J19" i="73"/>
  <c r="J125" i="73"/>
  <c r="B6578" i="87"/>
  <c r="J130" i="73"/>
  <c r="B6581" i="87"/>
  <c r="J124" i="73"/>
  <c r="B6577" i="87"/>
  <c r="J126" i="73"/>
  <c r="B6613" i="87"/>
  <c r="J127" i="73"/>
  <c r="B6579" i="87"/>
  <c r="J128" i="73"/>
  <c r="B6580" i="87"/>
  <c r="J101" i="73"/>
  <c r="B7185" i="87" s="1"/>
  <c r="C7185" i="87" s="1"/>
  <c r="B7037" i="87"/>
  <c r="C7037" i="87" s="1"/>
  <c r="J16" i="73"/>
  <c r="B159" i="87" l="1"/>
  <c r="C159" i="87" s="1"/>
  <c r="B7036" i="87" l="1"/>
  <c r="B7035" i="87"/>
  <c r="B7034" i="87"/>
  <c r="B7033" i="87"/>
  <c r="B7032" i="87"/>
  <c r="B7031" i="87"/>
  <c r="B7030" i="87"/>
  <c r="B7029" i="87"/>
  <c r="B7028" i="87"/>
  <c r="B7027" i="87"/>
  <c r="B7026" i="87"/>
  <c r="B7025" i="87"/>
  <c r="B7024" i="87"/>
  <c r="B7023" i="87"/>
  <c r="B7022" i="87"/>
  <c r="B7021" i="87"/>
  <c r="A5" i="89" l="1"/>
  <c r="A3" i="89" l="1"/>
  <c r="H164" i="30" l="1"/>
  <c r="K310" i="30" l="1"/>
  <c r="B7009" i="87" s="1"/>
  <c r="K288" i="30"/>
  <c r="K287" i="30"/>
  <c r="K286" i="30"/>
  <c r="B7006" i="87" s="1"/>
  <c r="K163" i="30"/>
  <c r="B7002" i="87" s="1"/>
  <c r="K162" i="30"/>
  <c r="B6998" i="87" s="1"/>
  <c r="C6998" i="87" s="1"/>
  <c r="K161" i="30"/>
  <c r="B6996" i="87" s="1"/>
  <c r="C6996" i="87" s="1"/>
  <c r="B7003" i="87"/>
  <c r="C7003" i="87" s="1"/>
  <c r="H141" i="30"/>
  <c r="E141" i="30"/>
  <c r="E143" i="30" s="1"/>
  <c r="B7019" i="87"/>
  <c r="B7018" i="87"/>
  <c r="B7016" i="87"/>
  <c r="B7008" i="87"/>
  <c r="B7007" i="87"/>
  <c r="K137" i="30"/>
  <c r="B6994" i="87" s="1"/>
  <c r="B7005" i="87"/>
  <c r="B7001" i="87"/>
  <c r="B6997" i="87"/>
  <c r="C6997" i="87" s="1"/>
  <c r="B6995" i="87"/>
  <c r="C6995" i="87" s="1"/>
  <c r="B6993" i="87"/>
  <c r="B6992" i="87"/>
  <c r="K289" i="30" l="1"/>
  <c r="K164" i="30"/>
  <c r="E16" i="73" s="1"/>
  <c r="E104" i="73" s="1"/>
  <c r="B7095" i="87" s="1"/>
  <c r="C7095" i="87" s="1"/>
  <c r="B7017" i="87"/>
  <c r="D289" i="30"/>
  <c r="B7004" i="87" l="1"/>
  <c r="C7004" i="87" s="1"/>
  <c r="B7020" i="87" l="1"/>
  <c r="J104" i="73"/>
  <c r="B7188" i="87" s="1"/>
  <c r="B6988" i="87"/>
  <c r="B6987" i="87"/>
  <c r="B6985" i="87"/>
  <c r="B6984" i="87"/>
  <c r="B6982" i="87"/>
  <c r="K6" i="30"/>
  <c r="B6983" i="87" s="1"/>
  <c r="I51" i="73"/>
  <c r="B2050" i="87" s="1"/>
  <c r="C2050" i="87" s="1"/>
  <c r="B2" i="87"/>
  <c r="B1" i="87"/>
  <c r="B6961" i="87"/>
  <c r="C14" i="87"/>
  <c r="C19" i="87"/>
  <c r="C20" i="87"/>
  <c r="C22" i="87"/>
  <c r="C23" i="87"/>
  <c r="C26" i="87"/>
  <c r="C31" i="87"/>
  <c r="C36" i="87"/>
  <c r="C37" i="87"/>
  <c r="C39" i="87"/>
  <c r="C43" i="87"/>
  <c r="C52" i="87"/>
  <c r="C55" i="87"/>
  <c r="C57" i="87"/>
  <c r="C62" i="87"/>
  <c r="C67" i="87"/>
  <c r="C68" i="87"/>
  <c r="C70" i="87"/>
  <c r="C74" i="87"/>
  <c r="C83" i="87"/>
  <c r="C85" i="87"/>
  <c r="C88" i="87"/>
  <c r="C97" i="87"/>
  <c r="C103" i="87"/>
  <c r="C108" i="87"/>
  <c r="C130" i="87"/>
  <c r="C132" i="87"/>
  <c r="B143" i="87"/>
  <c r="C143" i="87" s="1"/>
  <c r="B147" i="87"/>
  <c r="C147" i="87" s="1"/>
  <c r="B149" i="87"/>
  <c r="C149" i="87" s="1"/>
  <c r="B151" i="87"/>
  <c r="C151" i="87" s="1"/>
  <c r="B153" i="87"/>
  <c r="C153" i="87" s="1"/>
  <c r="B155" i="87"/>
  <c r="C155" i="87" s="1"/>
  <c r="B157" i="87"/>
  <c r="C157" i="87" s="1"/>
  <c r="B264" i="87"/>
  <c r="C264" i="87" s="1"/>
  <c r="B265" i="87"/>
  <c r="C265" i="87" s="1"/>
  <c r="B267" i="87"/>
  <c r="C267" i="87" s="1"/>
  <c r="B268" i="87"/>
  <c r="C268" i="87" s="1"/>
  <c r="B269" i="87"/>
  <c r="C269" i="87" s="1"/>
  <c r="B376" i="87"/>
  <c r="C376" i="87" s="1"/>
  <c r="B444" i="87"/>
  <c r="C444" i="87" s="1"/>
  <c r="B445" i="87"/>
  <c r="C445" i="87" s="1"/>
  <c r="B562" i="87"/>
  <c r="C562" i="87" s="1"/>
  <c r="B563" i="87"/>
  <c r="C563" i="87" s="1"/>
  <c r="B564" i="87"/>
  <c r="C564" i="87" s="1"/>
  <c r="B595" i="87"/>
  <c r="C595" i="87" s="1"/>
  <c r="B596" i="87"/>
  <c r="C596" i="87" s="1"/>
  <c r="B597" i="87"/>
  <c r="C597" i="87" s="1"/>
  <c r="B649" i="87"/>
  <c r="C649" i="87" s="1"/>
  <c r="B650" i="87"/>
  <c r="C650" i="87" s="1"/>
  <c r="B656" i="87"/>
  <c r="C656" i="87" s="1"/>
  <c r="B660" i="87"/>
  <c r="C660" i="87" s="1"/>
  <c r="B661" i="87"/>
  <c r="C661" i="87" s="1"/>
  <c r="B662" i="87"/>
  <c r="C662" i="87" s="1"/>
  <c r="B663" i="87"/>
  <c r="C663" i="87" s="1"/>
  <c r="B665" i="87"/>
  <c r="C665" i="87" s="1"/>
  <c r="B666" i="87"/>
  <c r="C666" i="87" s="1"/>
  <c r="B667" i="87"/>
  <c r="C667" i="87" s="1"/>
  <c r="B668" i="87"/>
  <c r="C668" i="87" s="1"/>
  <c r="B669" i="87"/>
  <c r="C669" i="87" s="1"/>
  <c r="B670" i="87"/>
  <c r="C670" i="87" s="1"/>
  <c r="B672" i="87"/>
  <c r="C672" i="87" s="1"/>
  <c r="B673" i="87"/>
  <c r="C673" i="87" s="1"/>
  <c r="B674" i="87"/>
  <c r="C674" i="87" s="1"/>
  <c r="B676" i="87"/>
  <c r="C676" i="87" s="1"/>
  <c r="B677" i="87"/>
  <c r="C677" i="87" s="1"/>
  <c r="B679" i="87"/>
  <c r="C679" i="87" s="1"/>
  <c r="B680" i="87"/>
  <c r="C680" i="87" s="1"/>
  <c r="B682" i="87"/>
  <c r="C682" i="87" s="1"/>
  <c r="B683" i="87"/>
  <c r="C683" i="87" s="1"/>
  <c r="B684" i="87"/>
  <c r="C684" i="87" s="1"/>
  <c r="B685" i="87"/>
  <c r="C685" i="87" s="1"/>
  <c r="B686" i="87"/>
  <c r="C686" i="87" s="1"/>
  <c r="B687" i="87"/>
  <c r="C687" i="87" s="1"/>
  <c r="B690" i="87"/>
  <c r="C690" i="87" s="1"/>
  <c r="B691" i="87"/>
  <c r="C691" i="87" s="1"/>
  <c r="B692" i="87"/>
  <c r="C692" i="87" s="1"/>
  <c r="B693" i="87"/>
  <c r="C693" i="87" s="1"/>
  <c r="B695" i="87"/>
  <c r="C695" i="87" s="1"/>
  <c r="B698" i="87"/>
  <c r="C698" i="87" s="1"/>
  <c r="B700" i="87"/>
  <c r="C700" i="87" s="1"/>
  <c r="B707" i="87"/>
  <c r="C707" i="87" s="1"/>
  <c r="B708" i="87"/>
  <c r="C708" i="87" s="1"/>
  <c r="B714" i="87"/>
  <c r="C714" i="87" s="1"/>
  <c r="B718" i="87"/>
  <c r="C718" i="87" s="1"/>
  <c r="B719" i="87"/>
  <c r="C719" i="87" s="1"/>
  <c r="B720" i="87"/>
  <c r="C720" i="87" s="1"/>
  <c r="B721" i="87"/>
  <c r="C721" i="87" s="1"/>
  <c r="B723" i="87"/>
  <c r="C723" i="87" s="1"/>
  <c r="B724" i="87"/>
  <c r="C724" i="87" s="1"/>
  <c r="B725" i="87"/>
  <c r="C725" i="87" s="1"/>
  <c r="B726" i="87"/>
  <c r="C726" i="87" s="1"/>
  <c r="B727" i="87"/>
  <c r="C727" i="87" s="1"/>
  <c r="B728" i="87"/>
  <c r="C728" i="87" s="1"/>
  <c r="B730" i="87"/>
  <c r="C730" i="87" s="1"/>
  <c r="B731" i="87"/>
  <c r="C731" i="87" s="1"/>
  <c r="B732" i="87"/>
  <c r="C732" i="87" s="1"/>
  <c r="B734" i="87"/>
  <c r="C734" i="87" s="1"/>
  <c r="B735" i="87"/>
  <c r="C735" i="87" s="1"/>
  <c r="B737" i="87"/>
  <c r="C737" i="87" s="1"/>
  <c r="B738" i="87"/>
  <c r="C738" i="87" s="1"/>
  <c r="B740" i="87"/>
  <c r="C740" i="87" s="1"/>
  <c r="B741" i="87"/>
  <c r="C741" i="87" s="1"/>
  <c r="B742" i="87"/>
  <c r="C742" i="87" s="1"/>
  <c r="B743" i="87"/>
  <c r="C743" i="87" s="1"/>
  <c r="B744" i="87"/>
  <c r="C744" i="87" s="1"/>
  <c r="B745" i="87"/>
  <c r="C745" i="87" s="1"/>
  <c r="B748" i="87"/>
  <c r="C748" i="87" s="1"/>
  <c r="B749" i="87"/>
  <c r="C749" i="87" s="1"/>
  <c r="B750" i="87"/>
  <c r="C750" i="87" s="1"/>
  <c r="B751" i="87"/>
  <c r="C751" i="87" s="1"/>
  <c r="B753" i="87"/>
  <c r="C753" i="87" s="1"/>
  <c r="B756" i="87"/>
  <c r="C756" i="87" s="1"/>
  <c r="B758" i="87"/>
  <c r="C758" i="87" s="1"/>
  <c r="B765" i="87"/>
  <c r="C765" i="87" s="1"/>
  <c r="B766" i="87"/>
  <c r="C766" i="87" s="1"/>
  <c r="B772" i="87"/>
  <c r="C772" i="87" s="1"/>
  <c r="B776" i="87"/>
  <c r="C776" i="87" s="1"/>
  <c r="B777" i="87"/>
  <c r="C777" i="87" s="1"/>
  <c r="B778" i="87"/>
  <c r="C778" i="87" s="1"/>
  <c r="B779" i="87"/>
  <c r="C779" i="87" s="1"/>
  <c r="B781" i="87"/>
  <c r="C781" i="87" s="1"/>
  <c r="B782" i="87"/>
  <c r="C782" i="87" s="1"/>
  <c r="B783" i="87"/>
  <c r="C783" i="87" s="1"/>
  <c r="B784" i="87"/>
  <c r="C784" i="87" s="1"/>
  <c r="B785" i="87"/>
  <c r="C785" i="87" s="1"/>
  <c r="B786" i="87"/>
  <c r="C786" i="87" s="1"/>
  <c r="B788" i="87"/>
  <c r="C788" i="87" s="1"/>
  <c r="B789" i="87"/>
  <c r="C789" i="87" s="1"/>
  <c r="B790" i="87"/>
  <c r="C790" i="87" s="1"/>
  <c r="B792" i="87"/>
  <c r="C792" i="87" s="1"/>
  <c r="B793" i="87"/>
  <c r="C793" i="87" s="1"/>
  <c r="B795" i="87"/>
  <c r="C795" i="87" s="1"/>
  <c r="B796" i="87"/>
  <c r="C796" i="87" s="1"/>
  <c r="B798" i="87"/>
  <c r="C798" i="87" s="1"/>
  <c r="B799" i="87"/>
  <c r="C799" i="87" s="1"/>
  <c r="B800" i="87"/>
  <c r="C800" i="87" s="1"/>
  <c r="B801" i="87"/>
  <c r="C801" i="87" s="1"/>
  <c r="B802" i="87"/>
  <c r="C802" i="87" s="1"/>
  <c r="B803" i="87"/>
  <c r="C803" i="87" s="1"/>
  <c r="B806" i="87"/>
  <c r="C806" i="87" s="1"/>
  <c r="B807" i="87"/>
  <c r="C807" i="87" s="1"/>
  <c r="B808" i="87"/>
  <c r="C808" i="87" s="1"/>
  <c r="B809" i="87"/>
  <c r="C809" i="87" s="1"/>
  <c r="B811" i="87"/>
  <c r="C811" i="87" s="1"/>
  <c r="B814" i="87"/>
  <c r="C814" i="87" s="1"/>
  <c r="B816" i="87"/>
  <c r="C816" i="87" s="1"/>
  <c r="B823" i="87"/>
  <c r="C823" i="87" s="1"/>
  <c r="B824" i="87"/>
  <c r="C824" i="87" s="1"/>
  <c r="B830" i="87"/>
  <c r="C830" i="87" s="1"/>
  <c r="B834" i="87"/>
  <c r="C834" i="87" s="1"/>
  <c r="B835" i="87"/>
  <c r="C835" i="87" s="1"/>
  <c r="B836" i="87"/>
  <c r="C836" i="87" s="1"/>
  <c r="B837" i="87"/>
  <c r="C837" i="87" s="1"/>
  <c r="B839" i="87"/>
  <c r="C839" i="87" s="1"/>
  <c r="B840" i="87"/>
  <c r="C840" i="87" s="1"/>
  <c r="B841" i="87"/>
  <c r="C841" i="87" s="1"/>
  <c r="B842" i="87"/>
  <c r="C842" i="87" s="1"/>
  <c r="B843" i="87"/>
  <c r="C843" i="87" s="1"/>
  <c r="B844" i="87"/>
  <c r="C844" i="87" s="1"/>
  <c r="B846" i="87"/>
  <c r="C846" i="87" s="1"/>
  <c r="B847" i="87"/>
  <c r="C847" i="87" s="1"/>
  <c r="B848" i="87"/>
  <c r="C848" i="87" s="1"/>
  <c r="B850" i="87"/>
  <c r="C850" i="87" s="1"/>
  <c r="B851" i="87"/>
  <c r="C851" i="87" s="1"/>
  <c r="B853" i="87"/>
  <c r="C853" i="87" s="1"/>
  <c r="B854" i="87"/>
  <c r="C854" i="87" s="1"/>
  <c r="B856" i="87"/>
  <c r="C856" i="87" s="1"/>
  <c r="B857" i="87"/>
  <c r="C857" i="87" s="1"/>
  <c r="B858" i="87"/>
  <c r="C858" i="87" s="1"/>
  <c r="B859" i="87"/>
  <c r="C859" i="87" s="1"/>
  <c r="B860" i="87"/>
  <c r="C860" i="87" s="1"/>
  <c r="B861" i="87"/>
  <c r="C861" i="87" s="1"/>
  <c r="B864" i="87"/>
  <c r="C864" i="87" s="1"/>
  <c r="B865" i="87"/>
  <c r="C865" i="87" s="1"/>
  <c r="B866" i="87"/>
  <c r="C866" i="87" s="1"/>
  <c r="B867" i="87"/>
  <c r="C867" i="87" s="1"/>
  <c r="B869" i="87"/>
  <c r="C869" i="87" s="1"/>
  <c r="B872" i="87"/>
  <c r="C872" i="87" s="1"/>
  <c r="B874" i="87"/>
  <c r="C874" i="87" s="1"/>
  <c r="B881" i="87"/>
  <c r="C881" i="87" s="1"/>
  <c r="B882" i="87"/>
  <c r="C882" i="87" s="1"/>
  <c r="B888" i="87"/>
  <c r="C888" i="87" s="1"/>
  <c r="B892" i="87"/>
  <c r="C892" i="87" s="1"/>
  <c r="B893" i="87"/>
  <c r="C893" i="87" s="1"/>
  <c r="B894" i="87"/>
  <c r="C894" i="87" s="1"/>
  <c r="B895" i="87"/>
  <c r="C895" i="87" s="1"/>
  <c r="B897" i="87"/>
  <c r="C897" i="87" s="1"/>
  <c r="B898" i="87"/>
  <c r="C898" i="87" s="1"/>
  <c r="B899" i="87"/>
  <c r="C899" i="87" s="1"/>
  <c r="B900" i="87"/>
  <c r="C900" i="87" s="1"/>
  <c r="B901" i="87"/>
  <c r="C901" i="87" s="1"/>
  <c r="B902" i="87"/>
  <c r="C902" i="87" s="1"/>
  <c r="B904" i="87"/>
  <c r="C904" i="87" s="1"/>
  <c r="B905" i="87"/>
  <c r="C905" i="87" s="1"/>
  <c r="B906" i="87"/>
  <c r="C906" i="87" s="1"/>
  <c r="B908" i="87"/>
  <c r="C908" i="87" s="1"/>
  <c r="B909" i="87"/>
  <c r="C909" i="87" s="1"/>
  <c r="B911" i="87"/>
  <c r="C911" i="87" s="1"/>
  <c r="B912" i="87"/>
  <c r="C912" i="87" s="1"/>
  <c r="B914" i="87"/>
  <c r="C914" i="87" s="1"/>
  <c r="B915" i="87"/>
  <c r="C915" i="87" s="1"/>
  <c r="B916" i="87"/>
  <c r="C916" i="87" s="1"/>
  <c r="B917" i="87"/>
  <c r="C917" i="87" s="1"/>
  <c r="B918" i="87"/>
  <c r="C918" i="87" s="1"/>
  <c r="B919" i="87"/>
  <c r="C919" i="87" s="1"/>
  <c r="B922" i="87"/>
  <c r="C922" i="87" s="1"/>
  <c r="B923" i="87"/>
  <c r="C923" i="87" s="1"/>
  <c r="B924" i="87"/>
  <c r="C924" i="87" s="1"/>
  <c r="B925" i="87"/>
  <c r="C925" i="87" s="1"/>
  <c r="B927" i="87"/>
  <c r="C927" i="87" s="1"/>
  <c r="B930" i="87"/>
  <c r="C930" i="87" s="1"/>
  <c r="B932" i="87"/>
  <c r="C932" i="87" s="1"/>
  <c r="B939" i="87"/>
  <c r="C939" i="87" s="1"/>
  <c r="B940" i="87"/>
  <c r="C940" i="87" s="1"/>
  <c r="B946" i="87"/>
  <c r="C946" i="87" s="1"/>
  <c r="B950" i="87"/>
  <c r="C950" i="87" s="1"/>
  <c r="B951" i="87"/>
  <c r="C951" i="87" s="1"/>
  <c r="B952" i="87"/>
  <c r="C952" i="87" s="1"/>
  <c r="B953" i="87"/>
  <c r="C953" i="87" s="1"/>
  <c r="B955" i="87"/>
  <c r="C955" i="87" s="1"/>
  <c r="B956" i="87"/>
  <c r="C956" i="87" s="1"/>
  <c r="B957" i="87"/>
  <c r="C957" i="87" s="1"/>
  <c r="B958" i="87"/>
  <c r="C958" i="87" s="1"/>
  <c r="B959" i="87"/>
  <c r="C959" i="87" s="1"/>
  <c r="B960" i="87"/>
  <c r="C960" i="87" s="1"/>
  <c r="B962" i="87"/>
  <c r="C962" i="87" s="1"/>
  <c r="B963" i="87"/>
  <c r="C963" i="87" s="1"/>
  <c r="B964" i="87"/>
  <c r="C964" i="87" s="1"/>
  <c r="B966" i="87"/>
  <c r="C966" i="87" s="1"/>
  <c r="B967" i="87"/>
  <c r="C967" i="87" s="1"/>
  <c r="B969" i="87"/>
  <c r="C969" i="87" s="1"/>
  <c r="B970" i="87"/>
  <c r="C970" i="87" s="1"/>
  <c r="B972" i="87"/>
  <c r="C972" i="87" s="1"/>
  <c r="B973" i="87"/>
  <c r="C973" i="87" s="1"/>
  <c r="B974" i="87"/>
  <c r="C974" i="87" s="1"/>
  <c r="B975" i="87"/>
  <c r="C975" i="87" s="1"/>
  <c r="B976" i="87"/>
  <c r="C976" i="87" s="1"/>
  <c r="B977" i="87"/>
  <c r="C977" i="87" s="1"/>
  <c r="B980" i="87"/>
  <c r="C980" i="87" s="1"/>
  <c r="B981" i="87"/>
  <c r="C981" i="87" s="1"/>
  <c r="B982" i="87"/>
  <c r="C982" i="87" s="1"/>
  <c r="B983" i="87"/>
  <c r="C983" i="87" s="1"/>
  <c r="B985" i="87"/>
  <c r="C985" i="87" s="1"/>
  <c r="B988" i="87"/>
  <c r="C988" i="87" s="1"/>
  <c r="B990" i="87"/>
  <c r="C990" i="87" s="1"/>
  <c r="B992" i="87"/>
  <c r="C992" i="87" s="1"/>
  <c r="B993" i="87"/>
  <c r="C993" i="87" s="1"/>
  <c r="B995" i="87"/>
  <c r="C995" i="87" s="1"/>
  <c r="B1163" i="87"/>
  <c r="C1163" i="87" s="1"/>
  <c r="B1164" i="87"/>
  <c r="C1164" i="87" s="1"/>
  <c r="B1165" i="87"/>
  <c r="C1165" i="87" s="1"/>
  <c r="B1168" i="87"/>
  <c r="C1168" i="87" s="1"/>
  <c r="B1171" i="87"/>
  <c r="C1171" i="87" s="1"/>
  <c r="B1172" i="87"/>
  <c r="C1172" i="87" s="1"/>
  <c r="B1173" i="87"/>
  <c r="C1173" i="87" s="1"/>
  <c r="B1176" i="87"/>
  <c r="C1176" i="87" s="1"/>
  <c r="B1179" i="87"/>
  <c r="C1179" i="87" s="1"/>
  <c r="B1180" i="87"/>
  <c r="C1180" i="87" s="1"/>
  <c r="B1181" i="87"/>
  <c r="C1181" i="87" s="1"/>
  <c r="B1184" i="87"/>
  <c r="C1184" i="87" s="1"/>
  <c r="B1187" i="87"/>
  <c r="C1187" i="87" s="1"/>
  <c r="B1188" i="87"/>
  <c r="C1188" i="87" s="1"/>
  <c r="B1189" i="87"/>
  <c r="C1189" i="87" s="1"/>
  <c r="B1192" i="87"/>
  <c r="C1192" i="87" s="1"/>
  <c r="B1195" i="87"/>
  <c r="C1195" i="87" s="1"/>
  <c r="B1196" i="87"/>
  <c r="C1196" i="87" s="1"/>
  <c r="B1197" i="87"/>
  <c r="C1197" i="87" s="1"/>
  <c r="B1198" i="87"/>
  <c r="C1198" i="87" s="1"/>
  <c r="B1201" i="87"/>
  <c r="C1201" i="87" s="1"/>
  <c r="B1204" i="87"/>
  <c r="C1204" i="87" s="1"/>
  <c r="B1205" i="87"/>
  <c r="C1205" i="87" s="1"/>
  <c r="B1206" i="87"/>
  <c r="C1206" i="87" s="1"/>
  <c r="B1209" i="87"/>
  <c r="C1209" i="87" s="1"/>
  <c r="B1212" i="87"/>
  <c r="C1212" i="87" s="1"/>
  <c r="B1213" i="87"/>
  <c r="C1213" i="87" s="1"/>
  <c r="B1214" i="87"/>
  <c r="C1214" i="87" s="1"/>
  <c r="B1251" i="87"/>
  <c r="C1251" i="87" s="1"/>
  <c r="B1254" i="87"/>
  <c r="C1254" i="87" s="1"/>
  <c r="B1255" i="87"/>
  <c r="C1255" i="87" s="1"/>
  <c r="B1256" i="87"/>
  <c r="C1256" i="87" s="1"/>
  <c r="B1257" i="87"/>
  <c r="C1257" i="87" s="1"/>
  <c r="B1259" i="87"/>
  <c r="C1259" i="87" s="1"/>
  <c r="B1260" i="87"/>
  <c r="C1260" i="87" s="1"/>
  <c r="B1279" i="87"/>
  <c r="C1279" i="87" s="1"/>
  <c r="B1282" i="87"/>
  <c r="C1282" i="87" s="1"/>
  <c r="B1285" i="87"/>
  <c r="C1285" i="87" s="1"/>
  <c r="B1288" i="87"/>
  <c r="C1288" i="87" s="1"/>
  <c r="B1291" i="87"/>
  <c r="C1291" i="87" s="1"/>
  <c r="B1294" i="87"/>
  <c r="C1294" i="87" s="1"/>
  <c r="B1298" i="87"/>
  <c r="C1298" i="87" s="1"/>
  <c r="B1301" i="87"/>
  <c r="C1301" i="87" s="1"/>
  <c r="B1304" i="87"/>
  <c r="C1304" i="87" s="1"/>
  <c r="B1307" i="87"/>
  <c r="C1307" i="87" s="1"/>
  <c r="B1310" i="87"/>
  <c r="C1310" i="87" s="1"/>
  <c r="B1313" i="87"/>
  <c r="C1313" i="87" s="1"/>
  <c r="B1315" i="87"/>
  <c r="C1315" i="87" s="1"/>
  <c r="B1316" i="87"/>
  <c r="C1316" i="87" s="1"/>
  <c r="B1317" i="87"/>
  <c r="C1317" i="87" s="1"/>
  <c r="B1340" i="87"/>
  <c r="C1340" i="87" s="1"/>
  <c r="B1346" i="87"/>
  <c r="C1346" i="87" s="1"/>
  <c r="B1350" i="87"/>
  <c r="C1350" i="87" s="1"/>
  <c r="B1351" i="87"/>
  <c r="C1351" i="87" s="1"/>
  <c r="B1352" i="87"/>
  <c r="C1352" i="87" s="1"/>
  <c r="B1353" i="87"/>
  <c r="C1353" i="87" s="1"/>
  <c r="B1355" i="87"/>
  <c r="C1355" i="87" s="1"/>
  <c r="B1356" i="87"/>
  <c r="C1356" i="87" s="1"/>
  <c r="B1357" i="87"/>
  <c r="C1357" i="87" s="1"/>
  <c r="B1358" i="87"/>
  <c r="C1358" i="87" s="1"/>
  <c r="B1359" i="87"/>
  <c r="C1359" i="87" s="1"/>
  <c r="B1360" i="87"/>
  <c r="C1360" i="87" s="1"/>
  <c r="B1362" i="87"/>
  <c r="C1362" i="87" s="1"/>
  <c r="B1363" i="87"/>
  <c r="C1363" i="87" s="1"/>
  <c r="B1364" i="87"/>
  <c r="C1364" i="87" s="1"/>
  <c r="B1366" i="87"/>
  <c r="C1366" i="87" s="1"/>
  <c r="B1367" i="87"/>
  <c r="C1367" i="87" s="1"/>
  <c r="B1369" i="87"/>
  <c r="C1369" i="87" s="1"/>
  <c r="B1370" i="87"/>
  <c r="C1370" i="87" s="1"/>
  <c r="B1372" i="87"/>
  <c r="C1372" i="87" s="1"/>
  <c r="B1373" i="87"/>
  <c r="C1373" i="87" s="1"/>
  <c r="B1374" i="87"/>
  <c r="C1374" i="87" s="1"/>
  <c r="B1375" i="87"/>
  <c r="C1375" i="87" s="1"/>
  <c r="B1376" i="87"/>
  <c r="C1376" i="87" s="1"/>
  <c r="B1377" i="87"/>
  <c r="C1377" i="87" s="1"/>
  <c r="B1378" i="87"/>
  <c r="C1378" i="87" s="1"/>
  <c r="B1381" i="87"/>
  <c r="C1381" i="87" s="1"/>
  <c r="B1382" i="87"/>
  <c r="C1382" i="87" s="1"/>
  <c r="B1383" i="87"/>
  <c r="C1383" i="87" s="1"/>
  <c r="B1384" i="87"/>
  <c r="C1384" i="87" s="1"/>
  <c r="B1386" i="87"/>
  <c r="C1386" i="87" s="1"/>
  <c r="B1389" i="87"/>
  <c r="C1389" i="87" s="1"/>
  <c r="B1391" i="87"/>
  <c r="C1391" i="87" s="1"/>
  <c r="B1393" i="87"/>
  <c r="C1393" i="87" s="1"/>
  <c r="B1394" i="87"/>
  <c r="C1394" i="87" s="1"/>
  <c r="B1395" i="87"/>
  <c r="C1395" i="87" s="1"/>
  <c r="B1463" i="87"/>
  <c r="C1463" i="87" s="1"/>
  <c r="B1466" i="87"/>
  <c r="C1466" i="87" s="1"/>
  <c r="B1469" i="87"/>
  <c r="C1469" i="87" s="1"/>
  <c r="B1472" i="87"/>
  <c r="C1472" i="87" s="1"/>
  <c r="B1475" i="87"/>
  <c r="C1475" i="87" s="1"/>
  <c r="B1478" i="87"/>
  <c r="C1478" i="87" s="1"/>
  <c r="B1481" i="87"/>
  <c r="C1481" i="87" s="1"/>
  <c r="B1484" i="87"/>
  <c r="C1484" i="87" s="1"/>
  <c r="B1487" i="87"/>
  <c r="C1487" i="87" s="1"/>
  <c r="B1490" i="87"/>
  <c r="C1490" i="87" s="1"/>
  <c r="B1493" i="87"/>
  <c r="C1493" i="87" s="1"/>
  <c r="B1496" i="87"/>
  <c r="C1496" i="87" s="1"/>
  <c r="B1561" i="87"/>
  <c r="C1561" i="87" s="1"/>
  <c r="B1575" i="87"/>
  <c r="C1575" i="87" s="1"/>
  <c r="B1589" i="87"/>
  <c r="C1589" i="87" s="1"/>
  <c r="B1603" i="87"/>
  <c r="C1603" i="87" s="1"/>
  <c r="B1617" i="87"/>
  <c r="C1617" i="87" s="1"/>
  <c r="B1631" i="87"/>
  <c r="C1631" i="87" s="1"/>
  <c r="B2036" i="87"/>
  <c r="C2036" i="87" s="1"/>
  <c r="B2662" i="87"/>
  <c r="C2662" i="87" s="1"/>
  <c r="B2663" i="87"/>
  <c r="C2663" i="87" s="1"/>
  <c r="B2664" i="87"/>
  <c r="C2664" i="87" s="1"/>
  <c r="B2665" i="87"/>
  <c r="C2665" i="87" s="1"/>
  <c r="B2666" i="87"/>
  <c r="C2666" i="87" s="1"/>
  <c r="B2667" i="87"/>
  <c r="C2667" i="87" s="1"/>
  <c r="B2669" i="87"/>
  <c r="C2669" i="87" s="1"/>
  <c r="B2701" i="87"/>
  <c r="C2701" i="87" s="1"/>
  <c r="B2702" i="87"/>
  <c r="C2702" i="87" s="1"/>
  <c r="B2704" i="87"/>
  <c r="C2704" i="87" s="1"/>
  <c r="B2706" i="87"/>
  <c r="C2706" i="87" s="1"/>
  <c r="B2707" i="87"/>
  <c r="C2707" i="87" s="1"/>
  <c r="B2710" i="87"/>
  <c r="C2710" i="87" s="1"/>
  <c r="B2713" i="87"/>
  <c r="C2713" i="87" s="1"/>
  <c r="B2716" i="87"/>
  <c r="C2716" i="87" s="1"/>
  <c r="B2735" i="87"/>
  <c r="C2735" i="87" s="1"/>
  <c r="B2736" i="87"/>
  <c r="C2736" i="87" s="1"/>
  <c r="B2738" i="87"/>
  <c r="C2738" i="87" s="1"/>
  <c r="B2741" i="87"/>
  <c r="C2741" i="87" s="1"/>
  <c r="B2742" i="87"/>
  <c r="C2742" i="87" s="1"/>
  <c r="B2743" i="87"/>
  <c r="C2743" i="87" s="1"/>
  <c r="B2744" i="87"/>
  <c r="C2744" i="87" s="1"/>
  <c r="B2745" i="87"/>
  <c r="C2745" i="87" s="1"/>
  <c r="B2746" i="87"/>
  <c r="C2746" i="87" s="1"/>
  <c r="B2750" i="87"/>
  <c r="C2750" i="87" s="1"/>
  <c r="B2751" i="87"/>
  <c r="C2751" i="87" s="1"/>
  <c r="B2752" i="87"/>
  <c r="C2752" i="87" s="1"/>
  <c r="B2756" i="87"/>
  <c r="C2756" i="87" s="1"/>
  <c r="B2757" i="87"/>
  <c r="C2757" i="87" s="1"/>
  <c r="B2761" i="87"/>
  <c r="C2761" i="87" s="1"/>
  <c r="B2764" i="87"/>
  <c r="C2764" i="87" s="1"/>
  <c r="B2765" i="87"/>
  <c r="C2765" i="87" s="1"/>
  <c r="B2766" i="87"/>
  <c r="C2766" i="87" s="1"/>
  <c r="B2768" i="87"/>
  <c r="C2768" i="87" s="1"/>
  <c r="B2769" i="87"/>
  <c r="C2769" i="87" s="1"/>
  <c r="B2770" i="87"/>
  <c r="C2770" i="87" s="1"/>
  <c r="B2771" i="87"/>
  <c r="C2771" i="87" s="1"/>
  <c r="B2773" i="87"/>
  <c r="C2773" i="87" s="1"/>
  <c r="B2775" i="87"/>
  <c r="C2775" i="87" s="1"/>
  <c r="B2776" i="87"/>
  <c r="C2776" i="87" s="1"/>
  <c r="B2784" i="87"/>
  <c r="C2784" i="87" s="1"/>
  <c r="B2787" i="87"/>
  <c r="C2787" i="87" s="1"/>
  <c r="B2788" i="87"/>
  <c r="C2788" i="87" s="1"/>
  <c r="B2792" i="87"/>
  <c r="C2792" i="87" s="1"/>
  <c r="B2891" i="87"/>
  <c r="C2891" i="87" s="1"/>
  <c r="B2893" i="87"/>
  <c r="C2893" i="87" s="1"/>
  <c r="B2894" i="87"/>
  <c r="C2894" i="87" s="1"/>
  <c r="B2895" i="87"/>
  <c r="C2895" i="87" s="1"/>
  <c r="B2896" i="87"/>
  <c r="C2896" i="87" s="1"/>
  <c r="B2897" i="87"/>
  <c r="C2897" i="87" s="1"/>
  <c r="B2898" i="87"/>
  <c r="C2898" i="87" s="1"/>
  <c r="B2899" i="87"/>
  <c r="C2899" i="87" s="1"/>
  <c r="B2900" i="87"/>
  <c r="C2900" i="87" s="1"/>
  <c r="B2901" i="87"/>
  <c r="C2901" i="87" s="1"/>
  <c r="B2902" i="87"/>
  <c r="C2902" i="87" s="1"/>
  <c r="B2903" i="87"/>
  <c r="C2903" i="87" s="1"/>
  <c r="B2904" i="87"/>
  <c r="C2904" i="87" s="1"/>
  <c r="B2923" i="87"/>
  <c r="C2923" i="87" s="1"/>
  <c r="B2924" i="87"/>
  <c r="C2924" i="87" s="1"/>
  <c r="B2925" i="87"/>
  <c r="C2925" i="87" s="1"/>
  <c r="B2933" i="87"/>
  <c r="C2933" i="87" s="1"/>
  <c r="B2934" i="87"/>
  <c r="C2934" i="87" s="1"/>
  <c r="B2935" i="87"/>
  <c r="C2935" i="87" s="1"/>
  <c r="B2936" i="87"/>
  <c r="C2936" i="87" s="1"/>
  <c r="B2937" i="87"/>
  <c r="C2937" i="87" s="1"/>
  <c r="B2938" i="87"/>
  <c r="C2938" i="87" s="1"/>
  <c r="B2939" i="87"/>
  <c r="C2939" i="87" s="1"/>
  <c r="B2940" i="87"/>
  <c r="C2940" i="87" s="1"/>
  <c r="B2941" i="87"/>
  <c r="C2941" i="87" s="1"/>
  <c r="B2942" i="87"/>
  <c r="C2942" i="87" s="1"/>
  <c r="B2943" i="87"/>
  <c r="C2943" i="87" s="1"/>
  <c r="B2944" i="87"/>
  <c r="C2944" i="87" s="1"/>
  <c r="B2999" i="87"/>
  <c r="C2999" i="87" s="1"/>
  <c r="B3000" i="87"/>
  <c r="C3000" i="87" s="1"/>
  <c r="B3001" i="87"/>
  <c r="C3001" i="87" s="1"/>
  <c r="B3002" i="87"/>
  <c r="C3002" i="87" s="1"/>
  <c r="B3003" i="87"/>
  <c r="C3003" i="87" s="1"/>
  <c r="B3004" i="87"/>
  <c r="C3004" i="87" s="1"/>
  <c r="B3008" i="87"/>
  <c r="C3008" i="87" s="1"/>
  <c r="B3022" i="87"/>
  <c r="C3022" i="87" s="1"/>
  <c r="B3023" i="87"/>
  <c r="C3023" i="87" s="1"/>
  <c r="B3024" i="87"/>
  <c r="C3024" i="87" s="1"/>
  <c r="B3026" i="87"/>
  <c r="C3026" i="87" s="1"/>
  <c r="B3027" i="87"/>
  <c r="C3027" i="87" s="1"/>
  <c r="B3028" i="87"/>
  <c r="C3028" i="87" s="1"/>
  <c r="B3029" i="87"/>
  <c r="C3029" i="87" s="1"/>
  <c r="B3114" i="87"/>
  <c r="C3114" i="87" s="1"/>
  <c r="B3172" i="87"/>
  <c r="C3172" i="87" s="1"/>
  <c r="B3174" i="87"/>
  <c r="C3174" i="87" s="1"/>
  <c r="B3178" i="87"/>
  <c r="C3178" i="87" s="1"/>
  <c r="B3180" i="87"/>
  <c r="C3180" i="87" s="1"/>
  <c r="B3195" i="87"/>
  <c r="C3195" i="87" s="1"/>
  <c r="B3197" i="87"/>
  <c r="C3197" i="87" s="1"/>
  <c r="B3201" i="87"/>
  <c r="C3201" i="87" s="1"/>
  <c r="B3203" i="87"/>
  <c r="C3203" i="87" s="1"/>
  <c r="B3217" i="87"/>
  <c r="C3217" i="87" s="1"/>
  <c r="B3219" i="87"/>
  <c r="C3219" i="87" s="1"/>
  <c r="B3239" i="87"/>
  <c r="C3239" i="87" s="1"/>
  <c r="B3241" i="87"/>
  <c r="C3241" i="87" s="1"/>
  <c r="B3260" i="87"/>
  <c r="C3260" i="87" s="1"/>
  <c r="B3265" i="87"/>
  <c r="C3265" i="87" s="1"/>
  <c r="B3310" i="87"/>
  <c r="C3310" i="87" s="1"/>
  <c r="B3311" i="87"/>
  <c r="C3311" i="87" s="1"/>
  <c r="B3312" i="87"/>
  <c r="C3312" i="87" s="1"/>
  <c r="B3313" i="87"/>
  <c r="C3313" i="87" s="1"/>
  <c r="B3314" i="87"/>
  <c r="C3314" i="87" s="1"/>
  <c r="B3315" i="87"/>
  <c r="C3315" i="87" s="1"/>
  <c r="B3316" i="87"/>
  <c r="C3316" i="87" s="1"/>
  <c r="B3317" i="87"/>
  <c r="C3317" i="87" s="1"/>
  <c r="B3318" i="87"/>
  <c r="C3318" i="87" s="1"/>
  <c r="B3319" i="87"/>
  <c r="C3319" i="87" s="1"/>
  <c r="B3320" i="87"/>
  <c r="C3320" i="87" s="1"/>
  <c r="B3321" i="87"/>
  <c r="C3321" i="87" s="1"/>
  <c r="B3331" i="87"/>
  <c r="C3331" i="87" s="1"/>
  <c r="B3332" i="87"/>
  <c r="C3332" i="87" s="1"/>
  <c r="B3333" i="87"/>
  <c r="C3333" i="87" s="1"/>
  <c r="C3355" i="87"/>
  <c r="C3358" i="87"/>
  <c r="C3361" i="87"/>
  <c r="C3363" i="87"/>
  <c r="C3366" i="87"/>
  <c r="C3369" i="87"/>
  <c r="C3371" i="87"/>
  <c r="B3426" i="87"/>
  <c r="C3426" i="87" s="1"/>
  <c r="B3427" i="87"/>
  <c r="C3427" i="87" s="1"/>
  <c r="B3428" i="87"/>
  <c r="C3428" i="87" s="1"/>
  <c r="B3429" i="87"/>
  <c r="C3429" i="87" s="1"/>
  <c r="B3430" i="87"/>
  <c r="C3430" i="87" s="1"/>
  <c r="B3431" i="87"/>
  <c r="C3431" i="87" s="1"/>
  <c r="B3434" i="87"/>
  <c r="C3434" i="87" s="1"/>
  <c r="B3436" i="87"/>
  <c r="C3436" i="87" s="1"/>
  <c r="B3437" i="87"/>
  <c r="C3437" i="87" s="1"/>
  <c r="B3474" i="87"/>
  <c r="C3474" i="87" s="1"/>
  <c r="B3475" i="87"/>
  <c r="C3475" i="87" s="1"/>
  <c r="B3476" i="87"/>
  <c r="C3476" i="87" s="1"/>
  <c r="B3477" i="87"/>
  <c r="C3477" i="87" s="1"/>
  <c r="B3478" i="87"/>
  <c r="C3478" i="87" s="1"/>
  <c r="C3490" i="87"/>
  <c r="B3521" i="87"/>
  <c r="C3521" i="87" s="1"/>
  <c r="B3522" i="87"/>
  <c r="C3522" i="87" s="1"/>
  <c r="B3523" i="87"/>
  <c r="C3523" i="87" s="1"/>
  <c r="B3524" i="87"/>
  <c r="C3524" i="87" s="1"/>
  <c r="B3525" i="87"/>
  <c r="C3525" i="87" s="1"/>
  <c r="B3526" i="87"/>
  <c r="C3526" i="87" s="1"/>
  <c r="B3527" i="87"/>
  <c r="C3527" i="87" s="1"/>
  <c r="B3533" i="87"/>
  <c r="C3533" i="87" s="1"/>
  <c r="B3561" i="87"/>
  <c r="C3561" i="87" s="1"/>
  <c r="B3562" i="87"/>
  <c r="C3562" i="87" s="1"/>
  <c r="B3564" i="87"/>
  <c r="C3564" i="87" s="1"/>
  <c r="B3568" i="87"/>
  <c r="C3568" i="87" s="1"/>
  <c r="B3569" i="87"/>
  <c r="C3569" i="87" s="1"/>
  <c r="B3571" i="87"/>
  <c r="C3571" i="87" s="1"/>
  <c r="B3575" i="87"/>
  <c r="C3575" i="87" s="1"/>
  <c r="B3576" i="87"/>
  <c r="C3576" i="87" s="1"/>
  <c r="B3578" i="87"/>
  <c r="C3578" i="87" s="1"/>
  <c r="B3582" i="87"/>
  <c r="C3582" i="87" s="1"/>
  <c r="B3583" i="87"/>
  <c r="C3583" i="87" s="1"/>
  <c r="B3585" i="87"/>
  <c r="C3585" i="87" s="1"/>
  <c r="B3589" i="87"/>
  <c r="C3589" i="87" s="1"/>
  <c r="B3590" i="87"/>
  <c r="C3590" i="87" s="1"/>
  <c r="B3592" i="87"/>
  <c r="C3592" i="87" s="1"/>
  <c r="B3596" i="87"/>
  <c r="C3596" i="87" s="1"/>
  <c r="B3597" i="87"/>
  <c r="C3597" i="87" s="1"/>
  <c r="B3599" i="87"/>
  <c r="C3599" i="87" s="1"/>
  <c r="B3601" i="87"/>
  <c r="C3601" i="87" s="1"/>
  <c r="B3606" i="87"/>
  <c r="C3606" i="87" s="1"/>
  <c r="B3646" i="87"/>
  <c r="C3646" i="87" s="1"/>
  <c r="B3647" i="87"/>
  <c r="C3647" i="87" s="1"/>
  <c r="B3665" i="87"/>
  <c r="C3665" i="87" s="1"/>
  <c r="B4018" i="87"/>
  <c r="C4018" i="87" s="1"/>
  <c r="B4019" i="87"/>
  <c r="C4019" i="87" s="1"/>
  <c r="B4020" i="87"/>
  <c r="C4020" i="87" s="1"/>
  <c r="B4021" i="87"/>
  <c r="C4021" i="87" s="1"/>
  <c r="B4022" i="87"/>
  <c r="C4022" i="87" s="1"/>
  <c r="B4023" i="87"/>
  <c r="C4023" i="87" s="1"/>
  <c r="B4025" i="87"/>
  <c r="C4025" i="87" s="1"/>
  <c r="B4026" i="87"/>
  <c r="C4026" i="87" s="1"/>
  <c r="B4027" i="87"/>
  <c r="C4027" i="87" s="1"/>
  <c r="B4028" i="87"/>
  <c r="C4028" i="87" s="1"/>
  <c r="B4029" i="87"/>
  <c r="C4029" i="87" s="1"/>
  <c r="B4030" i="87"/>
  <c r="C4030" i="87" s="1"/>
  <c r="B4057" i="87"/>
  <c r="C4057" i="87" s="1"/>
  <c r="B4058" i="87"/>
  <c r="C4058" i="87" s="1"/>
  <c r="B4059" i="87"/>
  <c r="C4059" i="87" s="1"/>
  <c r="B4060" i="87"/>
  <c r="C4060" i="87" s="1"/>
  <c r="B4061" i="87"/>
  <c r="C4061" i="87" s="1"/>
  <c r="B4062" i="87"/>
  <c r="C4062" i="87" s="1"/>
  <c r="B4065" i="87"/>
  <c r="C4065" i="87" s="1"/>
  <c r="B4109" i="87"/>
  <c r="C4109" i="87" s="1"/>
  <c r="B4123" i="87"/>
  <c r="C4123" i="87" s="1"/>
  <c r="B4124" i="87"/>
  <c r="C4124" i="87" s="1"/>
  <c r="B4125" i="87"/>
  <c r="C4125" i="87" s="1"/>
  <c r="B4133" i="87"/>
  <c r="C4133" i="87" s="1"/>
  <c r="B4134" i="87"/>
  <c r="C4134" i="87" s="1"/>
  <c r="B4135" i="87"/>
  <c r="C4135" i="87" s="1"/>
  <c r="B4136" i="87"/>
  <c r="C4136" i="87" s="1"/>
  <c r="B4143" i="87"/>
  <c r="C4143" i="87" s="1"/>
  <c r="B4144" i="87"/>
  <c r="C4144" i="87" s="1"/>
  <c r="B4145" i="87"/>
  <c r="C4145" i="87" s="1"/>
  <c r="B4154" i="87"/>
  <c r="C4154" i="87" s="1"/>
  <c r="B4159" i="87"/>
  <c r="C4159" i="87" s="1"/>
  <c r="B4161" i="87"/>
  <c r="C4161" i="87" s="1"/>
  <c r="B4171" i="87"/>
  <c r="C4171" i="87" s="1"/>
  <c r="B4172" i="87"/>
  <c r="C4172" i="87" s="1"/>
  <c r="B4174" i="87"/>
  <c r="C4174" i="87" s="1"/>
  <c r="B4253" i="87"/>
  <c r="C4253" i="87" s="1"/>
  <c r="B4254" i="87"/>
  <c r="C4254" i="87" s="1"/>
  <c r="B4255" i="87"/>
  <c r="C4255" i="87" s="1"/>
  <c r="B4256" i="87"/>
  <c r="C4256" i="87" s="1"/>
  <c r="B4257" i="87"/>
  <c r="C4257" i="87" s="1"/>
  <c r="B4258" i="87"/>
  <c r="C4258" i="87" s="1"/>
  <c r="B4259" i="87"/>
  <c r="C4259" i="87" s="1"/>
  <c r="B4260" i="87"/>
  <c r="C4260" i="87" s="1"/>
  <c r="B4261" i="87"/>
  <c r="C4261" i="87" s="1"/>
  <c r="B4262" i="87"/>
  <c r="C4262" i="87" s="1"/>
  <c r="B4265" i="87"/>
  <c r="C4265" i="87" s="1"/>
  <c r="B4266" i="87"/>
  <c r="C4266" i="87" s="1"/>
  <c r="B4271" i="87"/>
  <c r="C4271" i="87" s="1"/>
  <c r="B4272" i="87"/>
  <c r="C4272" i="87" s="1"/>
  <c r="B4273" i="87"/>
  <c r="C4273" i="87" s="1"/>
  <c r="B4274" i="87"/>
  <c r="C4274" i="87" s="1"/>
  <c r="B4275" i="87"/>
  <c r="C4275" i="87" s="1"/>
  <c r="B4276" i="87"/>
  <c r="C4276" i="87" s="1"/>
  <c r="B4277" i="87"/>
  <c r="C4277" i="87" s="1"/>
  <c r="B4278" i="87"/>
  <c r="C4278" i="87" s="1"/>
  <c r="B4279" i="87"/>
  <c r="C4279" i="87" s="1"/>
  <c r="B4280" i="87"/>
  <c r="C4280" i="87" s="1"/>
  <c r="B4281" i="87"/>
  <c r="C4281" i="87" s="1"/>
  <c r="B4282" i="87"/>
  <c r="C4282" i="87" s="1"/>
  <c r="B4283" i="87"/>
  <c r="C4283" i="87" s="1"/>
  <c r="B4284" i="87"/>
  <c r="C4284" i="87" s="1"/>
  <c r="B4285" i="87"/>
  <c r="C4285" i="87" s="1"/>
  <c r="B4286" i="87"/>
  <c r="C4286" i="87" s="1"/>
  <c r="B4287" i="87"/>
  <c r="C4287" i="87" s="1"/>
  <c r="B4288" i="87"/>
  <c r="C4288" i="87" s="1"/>
  <c r="B4289" i="87"/>
  <c r="C4289" i="87" s="1"/>
  <c r="B4290" i="87"/>
  <c r="C4290" i="87" s="1"/>
  <c r="B4295" i="87"/>
  <c r="C4295" i="87" s="1"/>
  <c r="B4296" i="87"/>
  <c r="C4296" i="87" s="1"/>
  <c r="B4297" i="87"/>
  <c r="C4297" i="87" s="1"/>
  <c r="B4298" i="87"/>
  <c r="C4298" i="87" s="1"/>
  <c r="B4299" i="87"/>
  <c r="C4299" i="87" s="1"/>
  <c r="B4300" i="87"/>
  <c r="C4300" i="87" s="1"/>
  <c r="B4302" i="87"/>
  <c r="C4302" i="87" s="1"/>
  <c r="B4303" i="87"/>
  <c r="C4303" i="87" s="1"/>
  <c r="B4304" i="87"/>
  <c r="C4304" i="87" s="1"/>
  <c r="B4305" i="87"/>
  <c r="C4305" i="87" s="1"/>
  <c r="B4306" i="87"/>
  <c r="C4306" i="87" s="1"/>
  <c r="B4308" i="87"/>
  <c r="C4308" i="87" s="1"/>
  <c r="B4309" i="87"/>
  <c r="C4309" i="87" s="1"/>
  <c r="B4310" i="87"/>
  <c r="C4310" i="87" s="1"/>
  <c r="B4312" i="87"/>
  <c r="C4312" i="87" s="1"/>
  <c r="B4313" i="87"/>
  <c r="C4313" i="87" s="1"/>
  <c r="B4314" i="87"/>
  <c r="C4314" i="87" s="1"/>
  <c r="B4319" i="87"/>
  <c r="C4319" i="87" s="1"/>
  <c r="B4320" i="87"/>
  <c r="C4320" i="87" s="1"/>
  <c r="B4321" i="87"/>
  <c r="C4321" i="87" s="1"/>
  <c r="B4322" i="87"/>
  <c r="C4322" i="87" s="1"/>
  <c r="B4323" i="87"/>
  <c r="C4323" i="87" s="1"/>
  <c r="B4324" i="87"/>
  <c r="C4324" i="87" s="1"/>
  <c r="B4325" i="87"/>
  <c r="C4325" i="87" s="1"/>
  <c r="B4326" i="87"/>
  <c r="C4326" i="87" s="1"/>
  <c r="B4335" i="87"/>
  <c r="C4335" i="87" s="1"/>
  <c r="B4336" i="87"/>
  <c r="C4336" i="87" s="1"/>
  <c r="B4337" i="87"/>
  <c r="C4337" i="87" s="1"/>
  <c r="B4338" i="87"/>
  <c r="C4338" i="87" s="1"/>
  <c r="B4351" i="87"/>
  <c r="C4351" i="87" s="1"/>
  <c r="B4352" i="87"/>
  <c r="C4352" i="87" s="1"/>
  <c r="B4353" i="87"/>
  <c r="C4353" i="87" s="1"/>
  <c r="B4354" i="87"/>
  <c r="C4354" i="87" s="1"/>
  <c r="B4359" i="87"/>
  <c r="C4359" i="87" s="1"/>
  <c r="B4360" i="87"/>
  <c r="C4360" i="87" s="1"/>
  <c r="B4361" i="87"/>
  <c r="C4361" i="87" s="1"/>
  <c r="B4362" i="87"/>
  <c r="C4362" i="87" s="1"/>
  <c r="B4363" i="87"/>
  <c r="C4363" i="87" s="1"/>
  <c r="B4364" i="87"/>
  <c r="C4364" i="87" s="1"/>
  <c r="B4365" i="87"/>
  <c r="C4365" i="87" s="1"/>
  <c r="B4390" i="87"/>
  <c r="C4390" i="87" s="1"/>
  <c r="B4391" i="87"/>
  <c r="C4391" i="87" s="1"/>
  <c r="B4392" i="87"/>
  <c r="C4392" i="87" s="1"/>
  <c r="B4705" i="87"/>
  <c r="C4705" i="87" s="1"/>
  <c r="B4715" i="87"/>
  <c r="C4715" i="87" s="1"/>
  <c r="B4736" i="87"/>
  <c r="C4736" i="87" s="1"/>
  <c r="B4737" i="87"/>
  <c r="C4737" i="87" s="1"/>
  <c r="B4738" i="87"/>
  <c r="C4738" i="87" s="1"/>
  <c r="B4739" i="87"/>
  <c r="C4739" i="87" s="1"/>
  <c r="B4740" i="87"/>
  <c r="C4740" i="87" s="1"/>
  <c r="B4741" i="87"/>
  <c r="C4741" i="87" s="1"/>
  <c r="B4743" i="87"/>
  <c r="C4743" i="87" s="1"/>
  <c r="B4745" i="87"/>
  <c r="C4745" i="87" s="1"/>
  <c r="B4746" i="87"/>
  <c r="C4746" i="87" s="1"/>
  <c r="B4748" i="87"/>
  <c r="C4748" i="87" s="1"/>
  <c r="B4749" i="87"/>
  <c r="C4749" i="87" s="1"/>
  <c r="B4750" i="87"/>
  <c r="C4750" i="87" s="1"/>
  <c r="B4752" i="87"/>
  <c r="C4752" i="87" s="1"/>
  <c r="B4754" i="87"/>
  <c r="C4754" i="87" s="1"/>
  <c r="B4755" i="87"/>
  <c r="C4755" i="87" s="1"/>
  <c r="B4757" i="87"/>
  <c r="C4757" i="87" s="1"/>
  <c r="B4758" i="87"/>
  <c r="C4758" i="87" s="1"/>
  <c r="B4760" i="87"/>
  <c r="C4760" i="87" s="1"/>
  <c r="B4796" i="87"/>
  <c r="C4796" i="87" s="1"/>
  <c r="B4797" i="87"/>
  <c r="C4797" i="87" s="1"/>
  <c r="B4799" i="87"/>
  <c r="C4799" i="87" s="1"/>
  <c r="B4808" i="87"/>
  <c r="C4808" i="87" s="1"/>
  <c r="B4809" i="87"/>
  <c r="C4809" i="87" s="1"/>
  <c r="B4812" i="87"/>
  <c r="C4812" i="87" s="1"/>
  <c r="B4826" i="87"/>
  <c r="C4826" i="87" s="1"/>
  <c r="B4827" i="87"/>
  <c r="C4827" i="87" s="1"/>
  <c r="B4828" i="87"/>
  <c r="C4828" i="87" s="1"/>
  <c r="B4829" i="87"/>
  <c r="C4829" i="87" s="1"/>
  <c r="B4830" i="87"/>
  <c r="C4830" i="87" s="1"/>
  <c r="B4831" i="87"/>
  <c r="C4831" i="87" s="1"/>
  <c r="B4833" i="87"/>
  <c r="C4833" i="87" s="1"/>
  <c r="B4859" i="87"/>
  <c r="C4859" i="87" s="1"/>
  <c r="B4860" i="87"/>
  <c r="C4860" i="87" s="1"/>
  <c r="B4861" i="87"/>
  <c r="C4861" i="87" s="1"/>
  <c r="B4862" i="87"/>
  <c r="C4862" i="87" s="1"/>
  <c r="B4863" i="87"/>
  <c r="C4863" i="87" s="1"/>
  <c r="B4864" i="87"/>
  <c r="C4864" i="87" s="1"/>
  <c r="B4866" i="87"/>
  <c r="C4866" i="87" s="1"/>
  <c r="B4888" i="87"/>
  <c r="C4888" i="87" s="1"/>
  <c r="B4889" i="87"/>
  <c r="C4889" i="87" s="1"/>
  <c r="B4890" i="87"/>
  <c r="C4890" i="87" s="1"/>
  <c r="B4891" i="87"/>
  <c r="C4891" i="87" s="1"/>
  <c r="B4892" i="87"/>
  <c r="C4892" i="87" s="1"/>
  <c r="B4893" i="87"/>
  <c r="C4893" i="87" s="1"/>
  <c r="B4956" i="87"/>
  <c r="C4956" i="87" s="1"/>
  <c r="B4957" i="87"/>
  <c r="C4957" i="87" s="1"/>
  <c r="B4958" i="87"/>
  <c r="C4958" i="87" s="1"/>
  <c r="B4966" i="87"/>
  <c r="C4966" i="87" s="1"/>
  <c r="B4967" i="87"/>
  <c r="C4967" i="87" s="1"/>
  <c r="B4968" i="87"/>
  <c r="C4968" i="87" s="1"/>
  <c r="B4970" i="87"/>
  <c r="C4970" i="87" s="1"/>
  <c r="B4971" i="87"/>
  <c r="C4971" i="87" s="1"/>
  <c r="B5000" i="87"/>
  <c r="C5000" i="87" s="1"/>
  <c r="B5001" i="87"/>
  <c r="C5001" i="87" s="1"/>
  <c r="B5002" i="87"/>
  <c r="C5002" i="87" s="1"/>
  <c r="B5003" i="87"/>
  <c r="C5003" i="87" s="1"/>
  <c r="B5004" i="87"/>
  <c r="C5004" i="87" s="1"/>
  <c r="B5005" i="87"/>
  <c r="C5005" i="87" s="1"/>
  <c r="B5007" i="87"/>
  <c r="C5007" i="87" s="1"/>
  <c r="B5008" i="87"/>
  <c r="C5008" i="87" s="1"/>
  <c r="B5009" i="87"/>
  <c r="C5009" i="87" s="1"/>
  <c r="B5011" i="87"/>
  <c r="C5011" i="87" s="1"/>
  <c r="B5012" i="87"/>
  <c r="C5012" i="87" s="1"/>
  <c r="B5013" i="87"/>
  <c r="C5013" i="87" s="1"/>
  <c r="B5014" i="87"/>
  <c r="C5014" i="87" s="1"/>
  <c r="B5016" i="87"/>
  <c r="C5016" i="87" s="1"/>
  <c r="B5017" i="87"/>
  <c r="C5017" i="87" s="1"/>
  <c r="B5018" i="87"/>
  <c r="C5018" i="87" s="1"/>
  <c r="B5019" i="87"/>
  <c r="C5019" i="87" s="1"/>
  <c r="B5020" i="87"/>
  <c r="C5020" i="87" s="1"/>
  <c r="B5021" i="87"/>
  <c r="C5021" i="87" s="1"/>
  <c r="B5022" i="87"/>
  <c r="C5022" i="87" s="1"/>
  <c r="B5023" i="87"/>
  <c r="C5023" i="87" s="1"/>
  <c r="B5024" i="87"/>
  <c r="C5024" i="87" s="1"/>
  <c r="B5025" i="87"/>
  <c r="C5025" i="87" s="1"/>
  <c r="B5026" i="87"/>
  <c r="C5026" i="87" s="1"/>
  <c r="B5027" i="87"/>
  <c r="C5027" i="87" s="1"/>
  <c r="B5028" i="87"/>
  <c r="C5028" i="87" s="1"/>
  <c r="B5029" i="87"/>
  <c r="C5029" i="87" s="1"/>
  <c r="B5030" i="87"/>
  <c r="C5030" i="87" s="1"/>
  <c r="B5032" i="87"/>
  <c r="C5032" i="87" s="1"/>
  <c r="B5033" i="87"/>
  <c r="C5033" i="87" s="1"/>
  <c r="B5035" i="87"/>
  <c r="C5035" i="87" s="1"/>
  <c r="B5036" i="87"/>
  <c r="C5036" i="87" s="1"/>
  <c r="B5037" i="87"/>
  <c r="C5037" i="87" s="1"/>
  <c r="B5038" i="87"/>
  <c r="C5038" i="87" s="1"/>
  <c r="B5039" i="87"/>
  <c r="C5039" i="87" s="1"/>
  <c r="B5041" i="87"/>
  <c r="C5041" i="87" s="1"/>
  <c r="B5042" i="87"/>
  <c r="C5042" i="87" s="1"/>
  <c r="B5043" i="87"/>
  <c r="C5043" i="87" s="1"/>
  <c r="B5044" i="87"/>
  <c r="C5044" i="87" s="1"/>
  <c r="B5045" i="87"/>
  <c r="C5045" i="87" s="1"/>
  <c r="B5047" i="87"/>
  <c r="C5047" i="87" s="1"/>
  <c r="B5048" i="87"/>
  <c r="C5048" i="87" s="1"/>
  <c r="B5049" i="87"/>
  <c r="C5049" i="87" s="1"/>
  <c r="B5050" i="87"/>
  <c r="C5050" i="87" s="1"/>
  <c r="B5051" i="87"/>
  <c r="C5051" i="87" s="1"/>
  <c r="B5052" i="87"/>
  <c r="C5052" i="87" s="1"/>
  <c r="B5053" i="87"/>
  <c r="C5053" i="87" s="1"/>
  <c r="B5054" i="87"/>
  <c r="C5054" i="87" s="1"/>
  <c r="B5055" i="87"/>
  <c r="C5055" i="87" s="1"/>
  <c r="B5057" i="87"/>
  <c r="C5057" i="87" s="1"/>
  <c r="B5058" i="87"/>
  <c r="C5058" i="87" s="1"/>
  <c r="B5059" i="87"/>
  <c r="C5059" i="87" s="1"/>
  <c r="B5060" i="87"/>
  <c r="C5060" i="87" s="1"/>
  <c r="B5061" i="87"/>
  <c r="C5061" i="87" s="1"/>
  <c r="B5062" i="87"/>
  <c r="C5062" i="87" s="1"/>
  <c r="B5063" i="87"/>
  <c r="C5063" i="87" s="1"/>
  <c r="B5066" i="87"/>
  <c r="C5066" i="87" s="1"/>
  <c r="B5067" i="87"/>
  <c r="C5067" i="87" s="1"/>
  <c r="B5068" i="87"/>
  <c r="C5068" i="87" s="1"/>
  <c r="B5070" i="87"/>
  <c r="C5070" i="87" s="1"/>
  <c r="B5071" i="87"/>
  <c r="C5071" i="87" s="1"/>
  <c r="B5077" i="87"/>
  <c r="C5077" i="87" s="1"/>
  <c r="B5078" i="87"/>
  <c r="C5078" i="87" s="1"/>
  <c r="B5079" i="87"/>
  <c r="C5079" i="87" s="1"/>
  <c r="B5081" i="87"/>
  <c r="C5081" i="87" s="1"/>
  <c r="B5083" i="87"/>
  <c r="C5083" i="87" s="1"/>
  <c r="B5086" i="87"/>
  <c r="C5086" i="87" s="1"/>
  <c r="B5092" i="87"/>
  <c r="C5092" i="87" s="1"/>
  <c r="B5096" i="87"/>
  <c r="C5096" i="87" s="1"/>
  <c r="B5097" i="87"/>
  <c r="C5097" i="87" s="1"/>
  <c r="B5107" i="87"/>
  <c r="C5107" i="87" s="1"/>
  <c r="B5108" i="87"/>
  <c r="C5108" i="87" s="1"/>
  <c r="B5111" i="87"/>
  <c r="C5111" i="87" s="1"/>
  <c r="B5112" i="87"/>
  <c r="C5112" i="87" s="1"/>
  <c r="B5115" i="87"/>
  <c r="C5115" i="87" s="1"/>
  <c r="B5119" i="87"/>
  <c r="C5119" i="87" s="1"/>
  <c r="B5121" i="87"/>
  <c r="C5121" i="87" s="1"/>
  <c r="B5125" i="87"/>
  <c r="C5125" i="87" s="1"/>
  <c r="B5131" i="87"/>
  <c r="C5131" i="87" s="1"/>
  <c r="B5138" i="87"/>
  <c r="C5138" i="87" s="1"/>
  <c r="B5140" i="87"/>
  <c r="C5140" i="87" s="1"/>
  <c r="B5168" i="87"/>
  <c r="C5168" i="87" s="1"/>
  <c r="B5174" i="87"/>
  <c r="C5174" i="87" s="1"/>
  <c r="B5175" i="87"/>
  <c r="C5175" i="87" s="1"/>
  <c r="B5177" i="87"/>
  <c r="C5177" i="87" s="1"/>
  <c r="B5183" i="87"/>
  <c r="C5183" i="87" s="1"/>
  <c r="B5184" i="87"/>
  <c r="C5184" i="87" s="1"/>
  <c r="B5185" i="87"/>
  <c r="C5185" i="87" s="1"/>
  <c r="B5186" i="87"/>
  <c r="C5186" i="87" s="1"/>
  <c r="B5187" i="87"/>
  <c r="C5187" i="87" s="1"/>
  <c r="B5191" i="87"/>
  <c r="C5191" i="87" s="1"/>
  <c r="B5192" i="87"/>
  <c r="C5192" i="87" s="1"/>
  <c r="B5199" i="87"/>
  <c r="C5199" i="87" s="1"/>
  <c r="B5200" i="87"/>
  <c r="C5200" i="87" s="1"/>
  <c r="B5218" i="87"/>
  <c r="C5218" i="87" s="1"/>
  <c r="B5219" i="87"/>
  <c r="C5219" i="87" s="1"/>
  <c r="B5222" i="87"/>
  <c r="C5222" i="87" s="1"/>
  <c r="B5223" i="87"/>
  <c r="C5223" i="87" s="1"/>
  <c r="B5224" i="87"/>
  <c r="C5224" i="87" s="1"/>
  <c r="B5245" i="87"/>
  <c r="C5245" i="87" s="1"/>
  <c r="B5254" i="87"/>
  <c r="C5254" i="87" s="1"/>
  <c r="B5256" i="87"/>
  <c r="C5256" i="87" s="1"/>
  <c r="B5259" i="87"/>
  <c r="C5259" i="87" s="1"/>
  <c r="B5261" i="87"/>
  <c r="C5261" i="87" s="1"/>
  <c r="B5272" i="87"/>
  <c r="C5272" i="87" s="1"/>
  <c r="B5274" i="87"/>
  <c r="C5274" i="87" s="1"/>
  <c r="B5275" i="87"/>
  <c r="C5275" i="87" s="1"/>
  <c r="B5276" i="87"/>
  <c r="C5276" i="87" s="1"/>
  <c r="B5277" i="87"/>
  <c r="C5277" i="87" s="1"/>
  <c r="B5279" i="87"/>
  <c r="C5279" i="87" s="1"/>
  <c r="B5280" i="87"/>
  <c r="C5280" i="87" s="1"/>
  <c r="B5281" i="87"/>
  <c r="C5281" i="87" s="1"/>
  <c r="B5282" i="87"/>
  <c r="C5282" i="87" s="1"/>
  <c r="B5284" i="87"/>
  <c r="C5284" i="87" s="1"/>
  <c r="B5285" i="87"/>
  <c r="C5285" i="87" s="1"/>
  <c r="B5287" i="87"/>
  <c r="C5287" i="87" s="1"/>
  <c r="B5288" i="87"/>
  <c r="C5288" i="87" s="1"/>
  <c r="B5289" i="87"/>
  <c r="C5289" i="87" s="1"/>
  <c r="B5290" i="87"/>
  <c r="C5290" i="87" s="1"/>
  <c r="B5291" i="87"/>
  <c r="C5291" i="87" s="1"/>
  <c r="B5293" i="87"/>
  <c r="C5293" i="87" s="1"/>
  <c r="B5294" i="87"/>
  <c r="C5294" i="87" s="1"/>
  <c r="B5295" i="87"/>
  <c r="C5295" i="87" s="1"/>
  <c r="B5296" i="87"/>
  <c r="C5296" i="87" s="1"/>
  <c r="B5297" i="87"/>
  <c r="C5297" i="87" s="1"/>
  <c r="B5298" i="87"/>
  <c r="C5298" i="87" s="1"/>
  <c r="B5301" i="87"/>
  <c r="C5301" i="87" s="1"/>
  <c r="B5302" i="87"/>
  <c r="C5302" i="87" s="1"/>
  <c r="B5303" i="87"/>
  <c r="C5303" i="87" s="1"/>
  <c r="B5305" i="87"/>
  <c r="C5305" i="87" s="1"/>
  <c r="B5306" i="87"/>
  <c r="C5306" i="87" s="1"/>
  <c r="B5312" i="87"/>
  <c r="C5312" i="87" s="1"/>
  <c r="B5314" i="87"/>
  <c r="C5314" i="87" s="1"/>
  <c r="B5318" i="87"/>
  <c r="C5318" i="87" s="1"/>
  <c r="B5319" i="87"/>
  <c r="C5319" i="87" s="1"/>
  <c r="B5328" i="87"/>
  <c r="C5328" i="87" s="1"/>
  <c r="B5331" i="87"/>
  <c r="C5331" i="87" s="1"/>
  <c r="B5335" i="87"/>
  <c r="C5335" i="87" s="1"/>
  <c r="B5337" i="87"/>
  <c r="C5337" i="87" s="1"/>
  <c r="B5339" i="87"/>
  <c r="C5339" i="87" s="1"/>
  <c r="B5345" i="87"/>
  <c r="C5345" i="87" s="1"/>
  <c r="B5366" i="87"/>
  <c r="C5366" i="87" s="1"/>
  <c r="B5368" i="87"/>
  <c r="C5368" i="87" s="1"/>
  <c r="B5370" i="87"/>
  <c r="C5370" i="87" s="1"/>
  <c r="B5375" i="87"/>
  <c r="C5375" i="87" s="1"/>
  <c r="B5376" i="87"/>
  <c r="C5376" i="87" s="1"/>
  <c r="B5383" i="87"/>
  <c r="C5383" i="87" s="1"/>
  <c r="B5384" i="87"/>
  <c r="C5384" i="87" s="1"/>
  <c r="B5402" i="87"/>
  <c r="C5402" i="87" s="1"/>
  <c r="B5403" i="87"/>
  <c r="C5403" i="87" s="1"/>
  <c r="B5406" i="87"/>
  <c r="C5406" i="87" s="1"/>
  <c r="B5407" i="87"/>
  <c r="C5407" i="87" s="1"/>
  <c r="B5408" i="87"/>
  <c r="C5408" i="87" s="1"/>
  <c r="B5429" i="87"/>
  <c r="C5429" i="87" s="1"/>
  <c r="B5438" i="87"/>
  <c r="C5438" i="87" s="1"/>
  <c r="B5440" i="87"/>
  <c r="C5440" i="87" s="1"/>
  <c r="B5442" i="87"/>
  <c r="C5442" i="87" s="1"/>
  <c r="B5453" i="87"/>
  <c r="C5453" i="87" s="1"/>
  <c r="B5455" i="87"/>
  <c r="C5455" i="87" s="1"/>
  <c r="B5456" i="87"/>
  <c r="C5456" i="87" s="1"/>
  <c r="B5458" i="87"/>
  <c r="C5458" i="87" s="1"/>
  <c r="B5459" i="87"/>
  <c r="C5459" i="87" s="1"/>
  <c r="B5460" i="87"/>
  <c r="C5460" i="87" s="1"/>
  <c r="B5461" i="87"/>
  <c r="C5461" i="87" s="1"/>
  <c r="B5463" i="87"/>
  <c r="C5463" i="87" s="1"/>
  <c r="B5464" i="87"/>
  <c r="C5464" i="87" s="1"/>
  <c r="B5466" i="87"/>
  <c r="C5466" i="87" s="1"/>
  <c r="B5467" i="87"/>
  <c r="C5467" i="87" s="1"/>
  <c r="B5468" i="87"/>
  <c r="C5468" i="87" s="1"/>
  <c r="B5469" i="87"/>
  <c r="C5469" i="87" s="1"/>
  <c r="B5472" i="87"/>
  <c r="C5472" i="87" s="1"/>
  <c r="B5473" i="87"/>
  <c r="C5473" i="87" s="1"/>
  <c r="B5497" i="87"/>
  <c r="C5497" i="87" s="1"/>
  <c r="B5499" i="87"/>
  <c r="C5499" i="87" s="1"/>
  <c r="B5500" i="87"/>
  <c r="C5500" i="87" s="1"/>
  <c r="B5502" i="87"/>
  <c r="C5502" i="87" s="1"/>
  <c r="B5503" i="87"/>
  <c r="C5503" i="87" s="1"/>
  <c r="B5504" i="87"/>
  <c r="C5504" i="87" s="1"/>
  <c r="B5505" i="87"/>
  <c r="C5505" i="87" s="1"/>
  <c r="B5507" i="87"/>
  <c r="C5507" i="87" s="1"/>
  <c r="B5508" i="87"/>
  <c r="C5508" i="87" s="1"/>
  <c r="B5509" i="87"/>
  <c r="C5509" i="87" s="1"/>
  <c r="B5510" i="87"/>
  <c r="C5510" i="87" s="1"/>
  <c r="B5511" i="87"/>
  <c r="C5511" i="87" s="1"/>
  <c r="B5512" i="87"/>
  <c r="C5512" i="87" s="1"/>
  <c r="B5513" i="87"/>
  <c r="C5513" i="87" s="1"/>
  <c r="B5514" i="87"/>
  <c r="C5514" i="87" s="1"/>
  <c r="B5515" i="87"/>
  <c r="C5515" i="87" s="1"/>
  <c r="B5516" i="87"/>
  <c r="C5516" i="87" s="1"/>
  <c r="B5517" i="87"/>
  <c r="C5517" i="87" s="1"/>
  <c r="B5518" i="87"/>
  <c r="C5518" i="87" s="1"/>
  <c r="B5519" i="87"/>
  <c r="C5519" i="87" s="1"/>
  <c r="B5520" i="87"/>
  <c r="C5520" i="87" s="1"/>
  <c r="B5521" i="87"/>
  <c r="C5521" i="87" s="1"/>
  <c r="B5522" i="87"/>
  <c r="C5522" i="87" s="1"/>
  <c r="B5524" i="87"/>
  <c r="C5524" i="87" s="1"/>
  <c r="B5525" i="87"/>
  <c r="C5525" i="87" s="1"/>
  <c r="B5527" i="87"/>
  <c r="C5527" i="87" s="1"/>
  <c r="B5528" i="87"/>
  <c r="C5528" i="87" s="1"/>
  <c r="B5529" i="87"/>
  <c r="C5529" i="87" s="1"/>
  <c r="B5530" i="87"/>
  <c r="C5530" i="87" s="1"/>
  <c r="B5533" i="87"/>
  <c r="C5533" i="87" s="1"/>
  <c r="B5534" i="87"/>
  <c r="C5534" i="87" s="1"/>
  <c r="B5535" i="87"/>
  <c r="C5535" i="87" s="1"/>
  <c r="B5537" i="87"/>
  <c r="C5537" i="87" s="1"/>
  <c r="B5538" i="87"/>
  <c r="C5538" i="87" s="1"/>
  <c r="B5544" i="87"/>
  <c r="C5544" i="87" s="1"/>
  <c r="B5545" i="87"/>
  <c r="C5545" i="87" s="1"/>
  <c r="B5546" i="87"/>
  <c r="C5546" i="87" s="1"/>
  <c r="B5548" i="87"/>
  <c r="C5548" i="87" s="1"/>
  <c r="B5550" i="87"/>
  <c r="C5550" i="87" s="1"/>
  <c r="B5553" i="87"/>
  <c r="C5553" i="87" s="1"/>
  <c r="B5559" i="87"/>
  <c r="C5559" i="87" s="1"/>
  <c r="B5561" i="87"/>
  <c r="C5561" i="87" s="1"/>
  <c r="B5563" i="87"/>
  <c r="C5563" i="87" s="1"/>
  <c r="B5569" i="87"/>
  <c r="C5569" i="87" s="1"/>
  <c r="B5571" i="87"/>
  <c r="C5571" i="87" s="1"/>
  <c r="B5598" i="87"/>
  <c r="C5598" i="87" s="1"/>
  <c r="B5603" i="87"/>
  <c r="C5603" i="87" s="1"/>
  <c r="B5608" i="87"/>
  <c r="C5608" i="87" s="1"/>
  <c r="B5609" i="87"/>
  <c r="C5609" i="87" s="1"/>
  <c r="B5616" i="87"/>
  <c r="C5616" i="87" s="1"/>
  <c r="B5617" i="87"/>
  <c r="C5617" i="87" s="1"/>
  <c r="B5635" i="87"/>
  <c r="C5635" i="87" s="1"/>
  <c r="B5636" i="87"/>
  <c r="C5636" i="87" s="1"/>
  <c r="B5639" i="87"/>
  <c r="C5639" i="87" s="1"/>
  <c r="B5640" i="87"/>
  <c r="C5640" i="87" s="1"/>
  <c r="B5641" i="87"/>
  <c r="C5641" i="87" s="1"/>
  <c r="B5649" i="87"/>
  <c r="C5649" i="87" s="1"/>
  <c r="B5652" i="87"/>
  <c r="C5652" i="87" s="1"/>
  <c r="B5654" i="87"/>
  <c r="C5654" i="87" s="1"/>
  <c r="B5665" i="87"/>
  <c r="C5665" i="87" s="1"/>
  <c r="B5666" i="87"/>
  <c r="C5666" i="87" s="1"/>
  <c r="B5667" i="87"/>
  <c r="C5667" i="87" s="1"/>
  <c r="B5668" i="87"/>
  <c r="C5668" i="87" s="1"/>
  <c r="B5670" i="87"/>
  <c r="C5670" i="87" s="1"/>
  <c r="B5671" i="87"/>
  <c r="C5671" i="87" s="1"/>
  <c r="B5672" i="87"/>
  <c r="C5672" i="87" s="1"/>
  <c r="B5673" i="87"/>
  <c r="C5673" i="87" s="1"/>
  <c r="B5675" i="87"/>
  <c r="C5675" i="87" s="1"/>
  <c r="B5676" i="87"/>
  <c r="C5676" i="87" s="1"/>
  <c r="B5678" i="87"/>
  <c r="C5678" i="87" s="1"/>
  <c r="B5679" i="87"/>
  <c r="C5679" i="87" s="1"/>
  <c r="B5680" i="87"/>
  <c r="C5680" i="87" s="1"/>
  <c r="B5682" i="87"/>
  <c r="C5682" i="87" s="1"/>
  <c r="B5683" i="87"/>
  <c r="C5683" i="87" s="1"/>
  <c r="B5684" i="87"/>
  <c r="C5684" i="87" s="1"/>
  <c r="B5686" i="87"/>
  <c r="C5686" i="87" s="1"/>
  <c r="B5687" i="87"/>
  <c r="C5687" i="87" s="1"/>
  <c r="B5693" i="87"/>
  <c r="C5693" i="87" s="1"/>
  <c r="B5698" i="87"/>
  <c r="C5698" i="87" s="1"/>
  <c r="B5699" i="87"/>
  <c r="C5699" i="87" s="1"/>
  <c r="B5701" i="87"/>
  <c r="C5701" i="87" s="1"/>
  <c r="B5707" i="87"/>
  <c r="C5707" i="87" s="1"/>
  <c r="B5709" i="87"/>
  <c r="C5709" i="87" s="1"/>
  <c r="B5723" i="87"/>
  <c r="C5723" i="87" s="1"/>
  <c r="B5729" i="87"/>
  <c r="C5729" i="87" s="1"/>
  <c r="B5734" i="87"/>
  <c r="C5734" i="87" s="1"/>
  <c r="B5735" i="87"/>
  <c r="C5735" i="87" s="1"/>
  <c r="B5742" i="87"/>
  <c r="C5742" i="87" s="1"/>
  <c r="B5743" i="87"/>
  <c r="C5743" i="87" s="1"/>
  <c r="B5761" i="87"/>
  <c r="C5761" i="87" s="1"/>
  <c r="B5762" i="87"/>
  <c r="C5762" i="87" s="1"/>
  <c r="B5765" i="87"/>
  <c r="C5765" i="87" s="1"/>
  <c r="B5766" i="87"/>
  <c r="C5766" i="87" s="1"/>
  <c r="B5767" i="87"/>
  <c r="C5767" i="87" s="1"/>
  <c r="B5788" i="87"/>
  <c r="C5788" i="87" s="1"/>
  <c r="B5797" i="87"/>
  <c r="C5797" i="87" s="1"/>
  <c r="B5799" i="87"/>
  <c r="C5799" i="87" s="1"/>
  <c r="B5802" i="87"/>
  <c r="C5802" i="87" s="1"/>
  <c r="B5804" i="87"/>
  <c r="C5804" i="87" s="1"/>
  <c r="B5815" i="87"/>
  <c r="C5815" i="87" s="1"/>
  <c r="B5816" i="87"/>
  <c r="C5816" i="87" s="1"/>
  <c r="B5818" i="87"/>
  <c r="C5818" i="87" s="1"/>
  <c r="B5819" i="87"/>
  <c r="C5819" i="87" s="1"/>
  <c r="B5820" i="87"/>
  <c r="C5820" i="87" s="1"/>
  <c r="B5821" i="87"/>
  <c r="C5821" i="87" s="1"/>
  <c r="B5823" i="87"/>
  <c r="C5823" i="87" s="1"/>
  <c r="B5824" i="87"/>
  <c r="C5824" i="87" s="1"/>
  <c r="B5826" i="87"/>
  <c r="C5826" i="87" s="1"/>
  <c r="B5827" i="87"/>
  <c r="C5827" i="87" s="1"/>
  <c r="B5828" i="87"/>
  <c r="C5828" i="87" s="1"/>
  <c r="B5829" i="87"/>
  <c r="C5829" i="87" s="1"/>
  <c r="B5831" i="87"/>
  <c r="C5831" i="87" s="1"/>
  <c r="B5832" i="87"/>
  <c r="C5832" i="87" s="1"/>
  <c r="B5851" i="87"/>
  <c r="C5851" i="87" s="1"/>
  <c r="B5860" i="87"/>
  <c r="C5860" i="87" s="1"/>
  <c r="B5861" i="87"/>
  <c r="C5861" i="87" s="1"/>
  <c r="B5863" i="87"/>
  <c r="C5863" i="87" s="1"/>
  <c r="B5864" i="87"/>
  <c r="C5864" i="87" s="1"/>
  <c r="B5865" i="87"/>
  <c r="C5865" i="87" s="1"/>
  <c r="B5866" i="87"/>
  <c r="C5866" i="87" s="1"/>
  <c r="B5868" i="87"/>
  <c r="C5868" i="87" s="1"/>
  <c r="B5869" i="87"/>
  <c r="C5869" i="87" s="1"/>
  <c r="B5871" i="87"/>
  <c r="C5871" i="87" s="1"/>
  <c r="B5873" i="87"/>
  <c r="C5873" i="87" s="1"/>
  <c r="B5929" i="87"/>
  <c r="C5929" i="87" s="1"/>
  <c r="B5930" i="87"/>
  <c r="C5930" i="87" s="1"/>
  <c r="B5932" i="87"/>
  <c r="C5932" i="87" s="1"/>
  <c r="B5933" i="87"/>
  <c r="C5933" i="87" s="1"/>
  <c r="B5934" i="87"/>
  <c r="C5934" i="87" s="1"/>
  <c r="B5935" i="87"/>
  <c r="C5935" i="87" s="1"/>
  <c r="B5937" i="87"/>
  <c r="C5937" i="87" s="1"/>
  <c r="B5938" i="87"/>
  <c r="C5938" i="87" s="1"/>
  <c r="B5940" i="87"/>
  <c r="C5940" i="87" s="1"/>
  <c r="B5941" i="87"/>
  <c r="C5941" i="87" s="1"/>
  <c r="B5942" i="87"/>
  <c r="C5942" i="87" s="1"/>
  <c r="B5944" i="87"/>
  <c r="C5944" i="87" s="1"/>
  <c r="B5945" i="87"/>
  <c r="C5945" i="87" s="1"/>
  <c r="B5975" i="87"/>
  <c r="C5975" i="87" s="1"/>
  <c r="B5983" i="87"/>
  <c r="C5983" i="87" s="1"/>
  <c r="B5984" i="87"/>
  <c r="C5984" i="87" s="1"/>
  <c r="B5985" i="87"/>
  <c r="C5985" i="87" s="1"/>
  <c r="B5990" i="87"/>
  <c r="C5990" i="87" s="1"/>
  <c r="B5997" i="87"/>
  <c r="C5997" i="87" s="1"/>
  <c r="B5998" i="87"/>
  <c r="C5998" i="87" s="1"/>
  <c r="B5999" i="87"/>
  <c r="C5999" i="87" s="1"/>
  <c r="B6000" i="87"/>
  <c r="C6000" i="87" s="1"/>
  <c r="B6001" i="87"/>
  <c r="C6001" i="87" s="1"/>
  <c r="B6002" i="87"/>
  <c r="C6002" i="87" s="1"/>
  <c r="B6007" i="87"/>
  <c r="C6007" i="87" s="1"/>
  <c r="B6008" i="87"/>
  <c r="C6008" i="87" s="1"/>
  <c r="B6009" i="87"/>
  <c r="C6009" i="87" s="1"/>
  <c r="B6010" i="87"/>
  <c r="C6010" i="87" s="1"/>
  <c r="B6011" i="87"/>
  <c r="C6011" i="87" s="1"/>
  <c r="B6013" i="87"/>
  <c r="C6013" i="87" s="1"/>
  <c r="B6014" i="87"/>
  <c r="C6014" i="87" s="1"/>
  <c r="B6016" i="87"/>
  <c r="C6016" i="87" s="1"/>
  <c r="B6017" i="87"/>
  <c r="C6017" i="87" s="1"/>
  <c r="B6018" i="87"/>
  <c r="C6018" i="87" s="1"/>
  <c r="B6019" i="87"/>
  <c r="C6019" i="87" s="1"/>
  <c r="B6020" i="87"/>
  <c r="C6020" i="87" s="1"/>
  <c r="B6021" i="87"/>
  <c r="C6021" i="87" s="1"/>
  <c r="B6022" i="87"/>
  <c r="C6022" i="87" s="1"/>
  <c r="B6023" i="87"/>
  <c r="C6023" i="87" s="1"/>
  <c r="B6024" i="87"/>
  <c r="C6024" i="87" s="1"/>
  <c r="B6025" i="87"/>
  <c r="C6025" i="87" s="1"/>
  <c r="B6026" i="87"/>
  <c r="C6026" i="87" s="1"/>
  <c r="B6027" i="87"/>
  <c r="C6027" i="87" s="1"/>
  <c r="B6029" i="87"/>
  <c r="C6029" i="87" s="1"/>
  <c r="B6030" i="87"/>
  <c r="C6030" i="87" s="1"/>
  <c r="B6031" i="87"/>
  <c r="C6031" i="87" s="1"/>
  <c r="B6032" i="87"/>
  <c r="C6032" i="87" s="1"/>
  <c r="B6033" i="87"/>
  <c r="C6033" i="87" s="1"/>
  <c r="B6034" i="87"/>
  <c r="C6034" i="87" s="1"/>
  <c r="B6035" i="87"/>
  <c r="C6035" i="87" s="1"/>
  <c r="B6036" i="87"/>
  <c r="C6036" i="87" s="1"/>
  <c r="B6037" i="87"/>
  <c r="C6037" i="87" s="1"/>
  <c r="B6038" i="87"/>
  <c r="C6038" i="87" s="1"/>
  <c r="C6042" i="87"/>
  <c r="C6044" i="87"/>
  <c r="C6045" i="87"/>
  <c r="C6046" i="87"/>
  <c r="C6047" i="87"/>
  <c r="C6048" i="87"/>
  <c r="C6049" i="87"/>
  <c r="C6050" i="87"/>
  <c r="C6051" i="87"/>
  <c r="C6052" i="87"/>
  <c r="C6053" i="87"/>
  <c r="C6058" i="87"/>
  <c r="C6059" i="87"/>
  <c r="B6063" i="87"/>
  <c r="C6063" i="87" s="1"/>
  <c r="B6064" i="87"/>
  <c r="C6064" i="87" s="1"/>
  <c r="B6065" i="87"/>
  <c r="C6065" i="87" s="1"/>
  <c r="B6066" i="87"/>
  <c r="C6066" i="87" s="1"/>
  <c r="B6068" i="87"/>
  <c r="C6068" i="87" s="1"/>
  <c r="B6069" i="87"/>
  <c r="C6069" i="87" s="1"/>
  <c r="B6070" i="87"/>
  <c r="C6070" i="87" s="1"/>
  <c r="B6071" i="87"/>
  <c r="C6071" i="87" s="1"/>
  <c r="B6073" i="87"/>
  <c r="C6073" i="87" s="1"/>
  <c r="B6074" i="87"/>
  <c r="C6074" i="87" s="1"/>
  <c r="B6075" i="87"/>
  <c r="C6075" i="87" s="1"/>
  <c r="B6076" i="87"/>
  <c r="C6076" i="87" s="1"/>
  <c r="B6077" i="87"/>
  <c r="C6077" i="87" s="1"/>
  <c r="B6078" i="87"/>
  <c r="C6078" i="87" s="1"/>
  <c r="B6079" i="87"/>
  <c r="C6079" i="87" s="1"/>
  <c r="B6080" i="87"/>
  <c r="C6080" i="87" s="1"/>
  <c r="B6081" i="87"/>
  <c r="C6081" i="87" s="1"/>
  <c r="B6082" i="87"/>
  <c r="C6082" i="87" s="1"/>
  <c r="B6083" i="87"/>
  <c r="C6083" i="87" s="1"/>
  <c r="B6084" i="87"/>
  <c r="C6084" i="87" s="1"/>
  <c r="B6086" i="87"/>
  <c r="C6086" i="87" s="1"/>
  <c r="B6087" i="87"/>
  <c r="C6087" i="87" s="1"/>
  <c r="B6088" i="87"/>
  <c r="C6088" i="87" s="1"/>
  <c r="B6089" i="87"/>
  <c r="C6089" i="87" s="1"/>
  <c r="B6090" i="87"/>
  <c r="C6090" i="87" s="1"/>
  <c r="B6091" i="87"/>
  <c r="C6091" i="87" s="1"/>
  <c r="B6092" i="87"/>
  <c r="C6092" i="87" s="1"/>
  <c r="B6093" i="87"/>
  <c r="C6093" i="87" s="1"/>
  <c r="B6094" i="87"/>
  <c r="C6094" i="87" s="1"/>
  <c r="B6095" i="87"/>
  <c r="C6095" i="87" s="1"/>
  <c r="B6096" i="87"/>
  <c r="C6096" i="87" s="1"/>
  <c r="B6097" i="87"/>
  <c r="C6097" i="87" s="1"/>
  <c r="B6098" i="87"/>
  <c r="C6098" i="87" s="1"/>
  <c r="B6099" i="87"/>
  <c r="C6099" i="87" s="1"/>
  <c r="B6100" i="87"/>
  <c r="C6100" i="87" s="1"/>
  <c r="B6101" i="87"/>
  <c r="C6101" i="87" s="1"/>
  <c r="B6102" i="87"/>
  <c r="C6102" i="87" s="1"/>
  <c r="B6103" i="87"/>
  <c r="C6103" i="87" s="1"/>
  <c r="B6104" i="87"/>
  <c r="C6104" i="87" s="1"/>
  <c r="B6105" i="87"/>
  <c r="C6105" i="87" s="1"/>
  <c r="B6106" i="87"/>
  <c r="C6106" i="87" s="1"/>
  <c r="B6107" i="87"/>
  <c r="C6107" i="87" s="1"/>
  <c r="B6108" i="87"/>
  <c r="C6108" i="87" s="1"/>
  <c r="B6109" i="87"/>
  <c r="C6109" i="87" s="1"/>
  <c r="B6110" i="87"/>
  <c r="C6110" i="87" s="1"/>
  <c r="B6111" i="87"/>
  <c r="C6111" i="87" s="1"/>
  <c r="B6112" i="87"/>
  <c r="C6112" i="87" s="1"/>
  <c r="B6113" i="87"/>
  <c r="C6113" i="87" s="1"/>
  <c r="B6114" i="87"/>
  <c r="C6114" i="87" s="1"/>
  <c r="B6115" i="87"/>
  <c r="C6115" i="87" s="1"/>
  <c r="B6116" i="87"/>
  <c r="C6116" i="87" s="1"/>
  <c r="B6117" i="87"/>
  <c r="C6117" i="87" s="1"/>
  <c r="B6118" i="87"/>
  <c r="C6118" i="87" s="1"/>
  <c r="B6119" i="87"/>
  <c r="C6119" i="87" s="1"/>
  <c r="B6120" i="87"/>
  <c r="C6120" i="87" s="1"/>
  <c r="B6121" i="87"/>
  <c r="C6121" i="87" s="1"/>
  <c r="B6122" i="87"/>
  <c r="C6122" i="87" s="1"/>
  <c r="B6123" i="87"/>
  <c r="C6123" i="87" s="1"/>
  <c r="B6124" i="87"/>
  <c r="C6124" i="87" s="1"/>
  <c r="B6126" i="87"/>
  <c r="C6126" i="87" s="1"/>
  <c r="B6128" i="87"/>
  <c r="C6128" i="87" s="1"/>
  <c r="B6129" i="87"/>
  <c r="C6129" i="87" s="1"/>
  <c r="B6131" i="87"/>
  <c r="C6131" i="87" s="1"/>
  <c r="B6132" i="87"/>
  <c r="C6132" i="87" s="1"/>
  <c r="B6133" i="87"/>
  <c r="C6133" i="87" s="1"/>
  <c r="B6134" i="87"/>
  <c r="C6134" i="87" s="1"/>
  <c r="B6135" i="87"/>
  <c r="C6135" i="87" s="1"/>
  <c r="B6136" i="87"/>
  <c r="C6136" i="87" s="1"/>
  <c r="B6137" i="87"/>
  <c r="C6137" i="87" s="1"/>
  <c r="B6138" i="87"/>
  <c r="C6138" i="87" s="1"/>
  <c r="B6139" i="87"/>
  <c r="C6139" i="87" s="1"/>
  <c r="B6140" i="87"/>
  <c r="C6140" i="87" s="1"/>
  <c r="B6141" i="87"/>
  <c r="C6141" i="87" s="1"/>
  <c r="B6142" i="87"/>
  <c r="C6142" i="87" s="1"/>
  <c r="B6143" i="87"/>
  <c r="C6143" i="87" s="1"/>
  <c r="B6144" i="87"/>
  <c r="C6144" i="87" s="1"/>
  <c r="B6145" i="87"/>
  <c r="C6145" i="87" s="1"/>
  <c r="B6146" i="87"/>
  <c r="C6146" i="87" s="1"/>
  <c r="B6147" i="87"/>
  <c r="C6147" i="87" s="1"/>
  <c r="B6148" i="87"/>
  <c r="C6148" i="87" s="1"/>
  <c r="B6149" i="87"/>
  <c r="C6149" i="87" s="1"/>
  <c r="B6150" i="87"/>
  <c r="C6150" i="87" s="1"/>
  <c r="B6151" i="87"/>
  <c r="C6151" i="87" s="1"/>
  <c r="B6152" i="87"/>
  <c r="C6152" i="87" s="1"/>
  <c r="B6153" i="87"/>
  <c r="C6153" i="87" s="1"/>
  <c r="B6154" i="87"/>
  <c r="C6154" i="87" s="1"/>
  <c r="B6161" i="87"/>
  <c r="C6161" i="87" s="1"/>
  <c r="B6162" i="87"/>
  <c r="C6162" i="87" s="1"/>
  <c r="B6163" i="87"/>
  <c r="C6163" i="87" s="1"/>
  <c r="B6164" i="87"/>
  <c r="C6164" i="87" s="1"/>
  <c r="B6165" i="87"/>
  <c r="C6165" i="87" s="1"/>
  <c r="B6166" i="87"/>
  <c r="C6166" i="87" s="1"/>
  <c r="B6167" i="87"/>
  <c r="C6167" i="87" s="1"/>
  <c r="B6168" i="87"/>
  <c r="C6168" i="87" s="1"/>
  <c r="B6171" i="87"/>
  <c r="C6171" i="87" s="1"/>
  <c r="B6172" i="87"/>
  <c r="C6172" i="87" s="1"/>
  <c r="B6174" i="87"/>
  <c r="C6174" i="87" s="1"/>
  <c r="B6175" i="87"/>
  <c r="C6175" i="87" s="1"/>
  <c r="B6176" i="87"/>
  <c r="C6176" i="87" s="1"/>
  <c r="B6177" i="87"/>
  <c r="C6177" i="87" s="1"/>
  <c r="B6178" i="87"/>
  <c r="C6178" i="87" s="1"/>
  <c r="B6179" i="87"/>
  <c r="C6179" i="87" s="1"/>
  <c r="B6180" i="87"/>
  <c r="C6180" i="87" s="1"/>
  <c r="B6181" i="87"/>
  <c r="C6181" i="87" s="1"/>
  <c r="B6188" i="87"/>
  <c r="C6188" i="87" s="1"/>
  <c r="B6189" i="87"/>
  <c r="C6189" i="87" s="1"/>
  <c r="B6190" i="87"/>
  <c r="C6190" i="87" s="1"/>
  <c r="B6191" i="87"/>
  <c r="C6191" i="87" s="1"/>
  <c r="B6192" i="87"/>
  <c r="C6192" i="87" s="1"/>
  <c r="B6193" i="87"/>
  <c r="C6193" i="87" s="1"/>
  <c r="B6194" i="87"/>
  <c r="C6194" i="87" s="1"/>
  <c r="B6195" i="87"/>
  <c r="C6195" i="87" s="1"/>
  <c r="B6196" i="87"/>
  <c r="C6196" i="87" s="1"/>
  <c r="B6197" i="87"/>
  <c r="C6197" i="87" s="1"/>
  <c r="B6199" i="87"/>
  <c r="C6199" i="87" s="1"/>
  <c r="B6200" i="87"/>
  <c r="C6200" i="87" s="1"/>
  <c r="B6201" i="87"/>
  <c r="C6201" i="87" s="1"/>
  <c r="B6202" i="87"/>
  <c r="C6202" i="87" s="1"/>
  <c r="B6203" i="87"/>
  <c r="C6203" i="87" s="1"/>
  <c r="B6204" i="87"/>
  <c r="C6204" i="87" s="1"/>
  <c r="B6205" i="87"/>
  <c r="C6205" i="87" s="1"/>
  <c r="B6206" i="87"/>
  <c r="C6206" i="87" s="1"/>
  <c r="B6207" i="87"/>
  <c r="C6207" i="87" s="1"/>
  <c r="B6208" i="87"/>
  <c r="C6208" i="87" s="1"/>
  <c r="B6210" i="87"/>
  <c r="C6210" i="87" s="1"/>
  <c r="B6211" i="87"/>
  <c r="C6211" i="87" s="1"/>
  <c r="B6212" i="87"/>
  <c r="C6212" i="87" s="1"/>
  <c r="B6213" i="87"/>
  <c r="C6213" i="87" s="1"/>
  <c r="B6214" i="87"/>
  <c r="C6214" i="87" s="1"/>
  <c r="B6215" i="87"/>
  <c r="C6215" i="87" s="1"/>
  <c r="B6216" i="87"/>
  <c r="C6216" i="87" s="1"/>
  <c r="B6217" i="87"/>
  <c r="C6217" i="87" s="1"/>
  <c r="B6218" i="87"/>
  <c r="C6218" i="87" s="1"/>
  <c r="B6219" i="87"/>
  <c r="C6219" i="87" s="1"/>
  <c r="B6221" i="87"/>
  <c r="C6221" i="87" s="1"/>
  <c r="B6222" i="87"/>
  <c r="C6222" i="87" s="1"/>
  <c r="B6223" i="87"/>
  <c r="C6223" i="87" s="1"/>
  <c r="B6224" i="87"/>
  <c r="C6224" i="87" s="1"/>
  <c r="B6225" i="87"/>
  <c r="C6225" i="87" s="1"/>
  <c r="B6226" i="87"/>
  <c r="C6226" i="87" s="1"/>
  <c r="B6227" i="87"/>
  <c r="C6227" i="87" s="1"/>
  <c r="B6228" i="87"/>
  <c r="C6228" i="87" s="1"/>
  <c r="B6229" i="87"/>
  <c r="C6229" i="87" s="1"/>
  <c r="B6230" i="87"/>
  <c r="C6230" i="87" s="1"/>
  <c r="B6231" i="87"/>
  <c r="C6231" i="87" s="1"/>
  <c r="B6232" i="87"/>
  <c r="C6232" i="87" s="1"/>
  <c r="B6233" i="87"/>
  <c r="C6233" i="87" s="1"/>
  <c r="B6234" i="87"/>
  <c r="C6234" i="87" s="1"/>
  <c r="B6235" i="87"/>
  <c r="C6235" i="87" s="1"/>
  <c r="B6236" i="87"/>
  <c r="C6236" i="87" s="1"/>
  <c r="B6237" i="87"/>
  <c r="C6237" i="87" s="1"/>
  <c r="B6238" i="87"/>
  <c r="C6238" i="87" s="1"/>
  <c r="B6240" i="87"/>
  <c r="C6240" i="87" s="1"/>
  <c r="B6241" i="87"/>
  <c r="C6241" i="87" s="1"/>
  <c r="B6242" i="87"/>
  <c r="C6242" i="87" s="1"/>
  <c r="B6243" i="87"/>
  <c r="C6243" i="87" s="1"/>
  <c r="B6245" i="87"/>
  <c r="C6245" i="87" s="1"/>
  <c r="B6247" i="87"/>
  <c r="C6247" i="87" s="1"/>
  <c r="B6249" i="87"/>
  <c r="C6249" i="87" s="1"/>
  <c r="B6251" i="87"/>
  <c r="C6251" i="87" s="1"/>
  <c r="B6253" i="87"/>
  <c r="C6253" i="87" s="1"/>
  <c r="B6255" i="87"/>
  <c r="C6255" i="87" s="1"/>
  <c r="B6257" i="87"/>
  <c r="C6257" i="87" s="1"/>
  <c r="B6259" i="87"/>
  <c r="C6259" i="87" s="1"/>
  <c r="B6261" i="87"/>
  <c r="C6261" i="87" s="1"/>
  <c r="B6263" i="87"/>
  <c r="C6263" i="87" s="1"/>
  <c r="B6265" i="87"/>
  <c r="C6265" i="87" s="1"/>
  <c r="B6267" i="87"/>
  <c r="C6267" i="87" s="1"/>
  <c r="B6271" i="87"/>
  <c r="C6271" i="87" s="1"/>
  <c r="B6272" i="87"/>
  <c r="C6272" i="87" s="1"/>
  <c r="B6273" i="87"/>
  <c r="C6273" i="87" s="1"/>
  <c r="B6274" i="87"/>
  <c r="C6274" i="87" s="1"/>
  <c r="B6275" i="87"/>
  <c r="C6275" i="87" s="1"/>
  <c r="B6276" i="87"/>
  <c r="C6276" i="87" s="1"/>
  <c r="B6277" i="87"/>
  <c r="C6277" i="87" s="1"/>
  <c r="B6278" i="87"/>
  <c r="C6278" i="87" s="1"/>
  <c r="B6279" i="87"/>
  <c r="C6279" i="87" s="1"/>
  <c r="B6280" i="87"/>
  <c r="C6280" i="87" s="1"/>
  <c r="B6281" i="87"/>
  <c r="C6281" i="87" s="1"/>
  <c r="B6282" i="87"/>
  <c r="C6282" i="87" s="1"/>
  <c r="B6285" i="87"/>
  <c r="C6285" i="87" s="1"/>
  <c r="B6286" i="87"/>
  <c r="C6286" i="87" s="1"/>
  <c r="B6287" i="87"/>
  <c r="C6287" i="87" s="1"/>
  <c r="B6288" i="87"/>
  <c r="C6288" i="87" s="1"/>
  <c r="B6289" i="87"/>
  <c r="C6289" i="87" s="1"/>
  <c r="B6290" i="87"/>
  <c r="C6290" i="87" s="1"/>
  <c r="B6293" i="87"/>
  <c r="C6293" i="87" s="1"/>
  <c r="B6294" i="87"/>
  <c r="C6294" i="87" s="1"/>
  <c r="B6295" i="87"/>
  <c r="C6295" i="87" s="1"/>
  <c r="B6296" i="87"/>
  <c r="C6296" i="87" s="1"/>
  <c r="B6297" i="87"/>
  <c r="C6297" i="87" s="1"/>
  <c r="B6298" i="87"/>
  <c r="C6298" i="87" s="1"/>
  <c r="B6301" i="87"/>
  <c r="C6301" i="87" s="1"/>
  <c r="B6302" i="87"/>
  <c r="C6302" i="87" s="1"/>
  <c r="B6303" i="87"/>
  <c r="C6303" i="87" s="1"/>
  <c r="B6304" i="87"/>
  <c r="C6304" i="87" s="1"/>
  <c r="B6307" i="87"/>
  <c r="C6307" i="87" s="1"/>
  <c r="B6308" i="87"/>
  <c r="C6308" i="87" s="1"/>
  <c r="B6309" i="87"/>
  <c r="C6309" i="87" s="1"/>
  <c r="B6310" i="87"/>
  <c r="C6310" i="87" s="1"/>
  <c r="B6311" i="87"/>
  <c r="C6311" i="87" s="1"/>
  <c r="B6312" i="87"/>
  <c r="C6312" i="87" s="1"/>
  <c r="B6313" i="87"/>
  <c r="C6313" i="87" s="1"/>
  <c r="B6314" i="87"/>
  <c r="C6314" i="87" s="1"/>
  <c r="B6315" i="87"/>
  <c r="C6315" i="87" s="1"/>
  <c r="B6316" i="87"/>
  <c r="C6316" i="87" s="1"/>
  <c r="B6317" i="87"/>
  <c r="C6317" i="87" s="1"/>
  <c r="B6318" i="87"/>
  <c r="C6318" i="87" s="1"/>
  <c r="B6321" i="87"/>
  <c r="C6321" i="87" s="1"/>
  <c r="B6322" i="87"/>
  <c r="C6322" i="87" s="1"/>
  <c r="B6323" i="87"/>
  <c r="C6323" i="87" s="1"/>
  <c r="B6324" i="87"/>
  <c r="C6324" i="87" s="1"/>
  <c r="B6325" i="87"/>
  <c r="C6325" i="87" s="1"/>
  <c r="B6326" i="87"/>
  <c r="C6326" i="87" s="1"/>
  <c r="B6327" i="87"/>
  <c r="C6327" i="87" s="1"/>
  <c r="B6328" i="87"/>
  <c r="C6328" i="87" s="1"/>
  <c r="B6329" i="87"/>
  <c r="C6329" i="87" s="1"/>
  <c r="B6330" i="87"/>
  <c r="C6330" i="87" s="1"/>
  <c r="B6333" i="87"/>
  <c r="C6333" i="87" s="1"/>
  <c r="B6334" i="87"/>
  <c r="C6334" i="87" s="1"/>
  <c r="B6337" i="87"/>
  <c r="C6337" i="87" s="1"/>
  <c r="B6338" i="87"/>
  <c r="C6338" i="87" s="1"/>
  <c r="B6339" i="87"/>
  <c r="C6339" i="87" s="1"/>
  <c r="B6341" i="87"/>
  <c r="C6341" i="87" s="1"/>
  <c r="B6343" i="87"/>
  <c r="C6343" i="87" s="1"/>
  <c r="B6345" i="87"/>
  <c r="C6345" i="87" s="1"/>
  <c r="B6347" i="87"/>
  <c r="C6347" i="87" s="1"/>
  <c r="B6349" i="87"/>
  <c r="C6349" i="87" s="1"/>
  <c r="B6351" i="87"/>
  <c r="C6351" i="87" s="1"/>
  <c r="B6353" i="87"/>
  <c r="C6353" i="87" s="1"/>
  <c r="B6355" i="87"/>
  <c r="C6355" i="87" s="1"/>
  <c r="B6357" i="87"/>
  <c r="C6357" i="87" s="1"/>
  <c r="B6359" i="87"/>
  <c r="C6359" i="87" s="1"/>
  <c r="B6361" i="87"/>
  <c r="C6361" i="87" s="1"/>
  <c r="B6363" i="87"/>
  <c r="C6363" i="87" s="1"/>
  <c r="B6365" i="87"/>
  <c r="C6365" i="87" s="1"/>
  <c r="B6366" i="87"/>
  <c r="C6366" i="87" s="1"/>
  <c r="B6368" i="87"/>
  <c r="C6368" i="87" s="1"/>
  <c r="B6371" i="87"/>
  <c r="C6371" i="87" s="1"/>
  <c r="B6372" i="87"/>
  <c r="C6372" i="87" s="1"/>
  <c r="B6373" i="87"/>
  <c r="C6373" i="87" s="1"/>
  <c r="B6374" i="87"/>
  <c r="C6374" i="87" s="1"/>
  <c r="B6375" i="87"/>
  <c r="C6375" i="87" s="1"/>
  <c r="B6376" i="87"/>
  <c r="C6376" i="87" s="1"/>
  <c r="B6377" i="87"/>
  <c r="C6377" i="87" s="1"/>
  <c r="B6378" i="87"/>
  <c r="C6378" i="87" s="1"/>
  <c r="B6379" i="87"/>
  <c r="C6379" i="87" s="1"/>
  <c r="B6380" i="87"/>
  <c r="C6380" i="87" s="1"/>
  <c r="B6381" i="87"/>
  <c r="C6381" i="87" s="1"/>
  <c r="B6384" i="87"/>
  <c r="C6384" i="87" s="1"/>
  <c r="B6385" i="87"/>
  <c r="C6385" i="87" s="1"/>
  <c r="B6388" i="87"/>
  <c r="C6388" i="87" s="1"/>
  <c r="B6389" i="87"/>
  <c r="C6389" i="87" s="1"/>
  <c r="B6396" i="87"/>
  <c r="C6396" i="87" s="1"/>
  <c r="B6397" i="87"/>
  <c r="C6397" i="87" s="1"/>
  <c r="B6398" i="87"/>
  <c r="C6398" i="87" s="1"/>
  <c r="B6399" i="87"/>
  <c r="C6399" i="87" s="1"/>
  <c r="B6400" i="87"/>
  <c r="C6400" i="87" s="1"/>
  <c r="B6401" i="87"/>
  <c r="C6401" i="87" s="1"/>
  <c r="B6404" i="87"/>
  <c r="C6404" i="87" s="1"/>
  <c r="B6405" i="87"/>
  <c r="C6405" i="87" s="1"/>
  <c r="B6408" i="87"/>
  <c r="C6408" i="87" s="1"/>
  <c r="B6410" i="87"/>
  <c r="C6410" i="87" s="1"/>
  <c r="B6412" i="87"/>
  <c r="C6412" i="87" s="1"/>
  <c r="B6414" i="87"/>
  <c r="C6414" i="87" s="1"/>
  <c r="B6418" i="87"/>
  <c r="C6418" i="87" s="1"/>
  <c r="B6420" i="87"/>
  <c r="C6420" i="87" s="1"/>
  <c r="B6422" i="87"/>
  <c r="C6422" i="87" s="1"/>
  <c r="B6424" i="87"/>
  <c r="C6424" i="87" s="1"/>
  <c r="B6426" i="87"/>
  <c r="C6426" i="87" s="1"/>
  <c r="B6428" i="87"/>
  <c r="C6428" i="87" s="1"/>
  <c r="B6430" i="87"/>
  <c r="C6430" i="87" s="1"/>
  <c r="B6432" i="87"/>
  <c r="C6432" i="87" s="1"/>
  <c r="B6434" i="87"/>
  <c r="C6434" i="87" s="1"/>
  <c r="B6462" i="87"/>
  <c r="C6462" i="87" s="1"/>
  <c r="B6464" i="87"/>
  <c r="C6464" i="87" s="1"/>
  <c r="B6471" i="87"/>
  <c r="C6471" i="87" s="1"/>
  <c r="B6472" i="87"/>
  <c r="C6472" i="87" s="1"/>
  <c r="B6473" i="87"/>
  <c r="C6473" i="87" s="1"/>
  <c r="B6474" i="87"/>
  <c r="C6474" i="87" s="1"/>
  <c r="B6475" i="87"/>
  <c r="C6475" i="87" s="1"/>
  <c r="B6476" i="87"/>
  <c r="C6476" i="87" s="1"/>
  <c r="B6483" i="87"/>
  <c r="C6483" i="87" s="1"/>
  <c r="B6484" i="87"/>
  <c r="C6484" i="87" s="1"/>
  <c r="B6485" i="87"/>
  <c r="C6485" i="87" s="1"/>
  <c r="B6486" i="87"/>
  <c r="C6486" i="87" s="1"/>
  <c r="B6487" i="87"/>
  <c r="C6487" i="87" s="1"/>
  <c r="B6488" i="87"/>
  <c r="C6488" i="87" s="1"/>
  <c r="B6489" i="87"/>
  <c r="C6489" i="87" s="1"/>
  <c r="B6519" i="87"/>
  <c r="C6519" i="87" s="1"/>
  <c r="B6520" i="87"/>
  <c r="C6520" i="87" s="1"/>
  <c r="B6521" i="87"/>
  <c r="C6521" i="87" s="1"/>
  <c r="B6522" i="87"/>
  <c r="C6522" i="87" s="1"/>
  <c r="B6523" i="87"/>
  <c r="C6523" i="87" s="1"/>
  <c r="B6524" i="87"/>
  <c r="C6524" i="87" s="1"/>
  <c r="B6525" i="87"/>
  <c r="C6525" i="87" s="1"/>
  <c r="C6573" i="87"/>
  <c r="C6575" i="87"/>
  <c r="B6583" i="87"/>
  <c r="C6583" i="87" s="1"/>
  <c r="B6585" i="87"/>
  <c r="C6585" i="87" s="1"/>
  <c r="C6588" i="87"/>
  <c r="B6589" i="87"/>
  <c r="C6589" i="87" s="1"/>
  <c r="B6593" i="87"/>
  <c r="C6593" i="87" s="1"/>
  <c r="C6597" i="87"/>
  <c r="C6604" i="87"/>
  <c r="C6605" i="87"/>
  <c r="C6606" i="87"/>
  <c r="C6607" i="87"/>
  <c r="C6608" i="87"/>
  <c r="C6609" i="87"/>
  <c r="B6619" i="87"/>
  <c r="C6619" i="87" s="1"/>
  <c r="B6622" i="87"/>
  <c r="C6622" i="87" s="1"/>
  <c r="B6626" i="87"/>
  <c r="C6626" i="87" s="1"/>
  <c r="B6627" i="87"/>
  <c r="C6627" i="87" s="1"/>
  <c r="B6628" i="87"/>
  <c r="C6628" i="87" s="1"/>
  <c r="B6629" i="87"/>
  <c r="C6629" i="87" s="1"/>
  <c r="B6630" i="87"/>
  <c r="C6630" i="87" s="1"/>
  <c r="B6631" i="87"/>
  <c r="C6631" i="87" s="1"/>
  <c r="B6632" i="87"/>
  <c r="C6632" i="87" s="1"/>
  <c r="B6633" i="87"/>
  <c r="C6633" i="87" s="1"/>
  <c r="B6637" i="87"/>
  <c r="C6637" i="87" s="1"/>
  <c r="B6641" i="87"/>
  <c r="C6641" i="87" s="1"/>
  <c r="B6643" i="87"/>
  <c r="C6643" i="87" s="1"/>
  <c r="B6645" i="87"/>
  <c r="C6645" i="87" s="1"/>
  <c r="B6667" i="87"/>
  <c r="C6667" i="87" s="1"/>
  <c r="B6669" i="87"/>
  <c r="C6669" i="87" s="1"/>
  <c r="B6670" i="87"/>
  <c r="C6670" i="87" s="1"/>
  <c r="B6671" i="87"/>
  <c r="C6671" i="87" s="1"/>
  <c r="B6672" i="87"/>
  <c r="C6672" i="87" s="1"/>
  <c r="B6673" i="87"/>
  <c r="C6673" i="87" s="1"/>
  <c r="B6674" i="87"/>
  <c r="C6674" i="87" s="1"/>
  <c r="B6675" i="87"/>
  <c r="C6675" i="87" s="1"/>
  <c r="B6676" i="87"/>
  <c r="C6676" i="87" s="1"/>
  <c r="B6677" i="87"/>
  <c r="C6677" i="87" s="1"/>
  <c r="B6678" i="87"/>
  <c r="C6678" i="87" s="1"/>
  <c r="B6679" i="87"/>
  <c r="C6679" i="87" s="1"/>
  <c r="B6680" i="87"/>
  <c r="C6680" i="87" s="1"/>
  <c r="B6681" i="87"/>
  <c r="C6681" i="87" s="1"/>
  <c r="B6682" i="87"/>
  <c r="C6682" i="87" s="1"/>
  <c r="B6683" i="87"/>
  <c r="C6683" i="87" s="1"/>
  <c r="B6684" i="87"/>
  <c r="C6684" i="87" s="1"/>
  <c r="B6685" i="87"/>
  <c r="C6685" i="87" s="1"/>
  <c r="B6686" i="87"/>
  <c r="C6686" i="87" s="1"/>
  <c r="B6687" i="87"/>
  <c r="C6687" i="87" s="1"/>
  <c r="B6688" i="87"/>
  <c r="C6688" i="87" s="1"/>
  <c r="B6689" i="87"/>
  <c r="C6689" i="87" s="1"/>
  <c r="B6690" i="87"/>
  <c r="C6690" i="87" s="1"/>
  <c r="B6691" i="87"/>
  <c r="C6691" i="87" s="1"/>
  <c r="B6692" i="87"/>
  <c r="C6692" i="87" s="1"/>
  <c r="B6693" i="87"/>
  <c r="C6693" i="87" s="1"/>
  <c r="B6694" i="87"/>
  <c r="C6694" i="87" s="1"/>
  <c r="B6695" i="87"/>
  <c r="C6695" i="87" s="1"/>
  <c r="B6696" i="87"/>
  <c r="C6696" i="87" s="1"/>
  <c r="B6697" i="87"/>
  <c r="C6697" i="87" s="1"/>
  <c r="B6699" i="87"/>
  <c r="C6699" i="87" s="1"/>
  <c r="B6700" i="87"/>
  <c r="C6700" i="87" s="1"/>
  <c r="B6701" i="87"/>
  <c r="C6701" i="87" s="1"/>
  <c r="B6702" i="87"/>
  <c r="C6702" i="87" s="1"/>
  <c r="B6703" i="87"/>
  <c r="C6703" i="87" s="1"/>
  <c r="B6705" i="87"/>
  <c r="C6705" i="87" s="1"/>
  <c r="B6706" i="87"/>
  <c r="C6706" i="87" s="1"/>
  <c r="B6707" i="87"/>
  <c r="C6707" i="87" s="1"/>
  <c r="B6708" i="87"/>
  <c r="C6708" i="87" s="1"/>
  <c r="B6709" i="87"/>
  <c r="C6709" i="87" s="1"/>
  <c r="B6710" i="87"/>
  <c r="C6710" i="87" s="1"/>
  <c r="B6711" i="87"/>
  <c r="C6711" i="87" s="1"/>
  <c r="B6712" i="87"/>
  <c r="C6712" i="87" s="1"/>
  <c r="B6713" i="87"/>
  <c r="C6713" i="87" s="1"/>
  <c r="B6714" i="87"/>
  <c r="C6714" i="87" s="1"/>
  <c r="B6715" i="87"/>
  <c r="C6715" i="87" s="1"/>
  <c r="B6716" i="87"/>
  <c r="C6716" i="87" s="1"/>
  <c r="B6717" i="87"/>
  <c r="C6717" i="87" s="1"/>
  <c r="B6718" i="87"/>
  <c r="C6718" i="87" s="1"/>
  <c r="B6719" i="87"/>
  <c r="C6719" i="87" s="1"/>
  <c r="B6720" i="87"/>
  <c r="C6720" i="87" s="1"/>
  <c r="B6721" i="87"/>
  <c r="C6721" i="87" s="1"/>
  <c r="B6722" i="87"/>
  <c r="C6722" i="87" s="1"/>
  <c r="B6723" i="87"/>
  <c r="C6723" i="87" s="1"/>
  <c r="B6724" i="87"/>
  <c r="C6724" i="87" s="1"/>
  <c r="B6725" i="87"/>
  <c r="C6725" i="87" s="1"/>
  <c r="B6726" i="87"/>
  <c r="C6726" i="87" s="1"/>
  <c r="B6727" i="87"/>
  <c r="C6727" i="87" s="1"/>
  <c r="B6728" i="87"/>
  <c r="C6728" i="87" s="1"/>
  <c r="B6730" i="87"/>
  <c r="C6730" i="87" s="1"/>
  <c r="B6732" i="87"/>
  <c r="C6732" i="87" s="1"/>
  <c r="B6733" i="87"/>
  <c r="C6733" i="87" s="1"/>
  <c r="B6734" i="87"/>
  <c r="C6734" i="87" s="1"/>
  <c r="B6735" i="87"/>
  <c r="C6735" i="87" s="1"/>
  <c r="B6736" i="87"/>
  <c r="C6736" i="87" s="1"/>
  <c r="B6737" i="87"/>
  <c r="C6737" i="87" s="1"/>
  <c r="B6738" i="87"/>
  <c r="C6738" i="87" s="1"/>
  <c r="B6739" i="87"/>
  <c r="C6739" i="87" s="1"/>
  <c r="B6742" i="87"/>
  <c r="C6742" i="87" s="1"/>
  <c r="B6743" i="87"/>
  <c r="C6743" i="87" s="1"/>
  <c r="B6744" i="87"/>
  <c r="C6744" i="87" s="1"/>
  <c r="B6745" i="87"/>
  <c r="C6745" i="87" s="1"/>
  <c r="B6746" i="87"/>
  <c r="C6746" i="87" s="1"/>
  <c r="B6747" i="87"/>
  <c r="C6747" i="87" s="1"/>
  <c r="B6748" i="87"/>
  <c r="C6748" i="87" s="1"/>
  <c r="B6749" i="87"/>
  <c r="C6749" i="87" s="1"/>
  <c r="B6750" i="87"/>
  <c r="C6750" i="87" s="1"/>
  <c r="B6751" i="87"/>
  <c r="C6751" i="87" s="1"/>
  <c r="B6752" i="87"/>
  <c r="C6752" i="87" s="1"/>
  <c r="B6753" i="87"/>
  <c r="C6753" i="87" s="1"/>
  <c r="B6754" i="87"/>
  <c r="C6754" i="87" s="1"/>
  <c r="B6755" i="87"/>
  <c r="C6755" i="87" s="1"/>
  <c r="B6756" i="87"/>
  <c r="C6756" i="87" s="1"/>
  <c r="B6757" i="87"/>
  <c r="C6757" i="87" s="1"/>
  <c r="B6758" i="87"/>
  <c r="C6758" i="87" s="1"/>
  <c r="B6760" i="87"/>
  <c r="C6760" i="87" s="1"/>
  <c r="B6761" i="87"/>
  <c r="C6761" i="87" s="1"/>
  <c r="B6762" i="87"/>
  <c r="C6762" i="87" s="1"/>
  <c r="B6763" i="87"/>
  <c r="C6763" i="87" s="1"/>
  <c r="B6764" i="87"/>
  <c r="C6764" i="87" s="1"/>
  <c r="B6765" i="87"/>
  <c r="C6765" i="87" s="1"/>
  <c r="B6766" i="87"/>
  <c r="C6766" i="87" s="1"/>
  <c r="B6767" i="87"/>
  <c r="C6767" i="87" s="1"/>
  <c r="B6768" i="87"/>
  <c r="C6768" i="87" s="1"/>
  <c r="B6769" i="87"/>
  <c r="C6769" i="87" s="1"/>
  <c r="B6770" i="87"/>
  <c r="C6770" i="87" s="1"/>
  <c r="B6772" i="87"/>
  <c r="C6772" i="87" s="1"/>
  <c r="B6773" i="87"/>
  <c r="C6773" i="87" s="1"/>
  <c r="B6774" i="87"/>
  <c r="C6774" i="87" s="1"/>
  <c r="B6775" i="87"/>
  <c r="C6775" i="87" s="1"/>
  <c r="B6776" i="87"/>
  <c r="C6776" i="87" s="1"/>
  <c r="B6777" i="87"/>
  <c r="C6777" i="87" s="1"/>
  <c r="B6778" i="87"/>
  <c r="C6778" i="87" s="1"/>
  <c r="B6779" i="87"/>
  <c r="C6779" i="87" s="1"/>
  <c r="B6780" i="87"/>
  <c r="C6780" i="87" s="1"/>
  <c r="B6781" i="87"/>
  <c r="C6781" i="87" s="1"/>
  <c r="B6782" i="87"/>
  <c r="C6782" i="87" s="1"/>
  <c r="B6783" i="87"/>
  <c r="C6783" i="87" s="1"/>
  <c r="B6784" i="87"/>
  <c r="C6784" i="87" s="1"/>
  <c r="B6785" i="87"/>
  <c r="C6785" i="87" s="1"/>
  <c r="B6786" i="87"/>
  <c r="C6786" i="87" s="1"/>
  <c r="B6787" i="87"/>
  <c r="C6787" i="87" s="1"/>
  <c r="B6788" i="87"/>
  <c r="C6788" i="87" s="1"/>
  <c r="B6790" i="87"/>
  <c r="C6790" i="87" s="1"/>
  <c r="B6791" i="87"/>
  <c r="C6791" i="87" s="1"/>
  <c r="B6792" i="87"/>
  <c r="C6792" i="87" s="1"/>
  <c r="B6793" i="87"/>
  <c r="C6793" i="87" s="1"/>
  <c r="B6794" i="87"/>
  <c r="C6794" i="87" s="1"/>
  <c r="B6795" i="87"/>
  <c r="C6795" i="87" s="1"/>
  <c r="B6796" i="87"/>
  <c r="C6796" i="87" s="1"/>
  <c r="B6797" i="87"/>
  <c r="C6797" i="87" s="1"/>
  <c r="B6798" i="87"/>
  <c r="C6798" i="87" s="1"/>
  <c r="B6799" i="87"/>
  <c r="C6799" i="87" s="1"/>
  <c r="B6800" i="87"/>
  <c r="C6800" i="87" s="1"/>
  <c r="B6802" i="87"/>
  <c r="C6802" i="87" s="1"/>
  <c r="B6803" i="87"/>
  <c r="C6803" i="87" s="1"/>
  <c r="B6804" i="87"/>
  <c r="C6804" i="87" s="1"/>
  <c r="B6805" i="87"/>
  <c r="C6805" i="87" s="1"/>
  <c r="B6806" i="87"/>
  <c r="C6806" i="87" s="1"/>
  <c r="B6807" i="87"/>
  <c r="C6807" i="87" s="1"/>
  <c r="B6808" i="87"/>
  <c r="C6808" i="87" s="1"/>
  <c r="B6809" i="87"/>
  <c r="C6809" i="87" s="1"/>
  <c r="B6810" i="87"/>
  <c r="C6810" i="87" s="1"/>
  <c r="B6811" i="87"/>
  <c r="C6811" i="87" s="1"/>
  <c r="B6812" i="87"/>
  <c r="C6812" i="87" s="1"/>
  <c r="B6813" i="87"/>
  <c r="C6813" i="87" s="1"/>
  <c r="B6814" i="87"/>
  <c r="C6814" i="87" s="1"/>
  <c r="B6815" i="87"/>
  <c r="C6815" i="87" s="1"/>
  <c r="B6816" i="87"/>
  <c r="C6816" i="87" s="1"/>
  <c r="B6817" i="87"/>
  <c r="C6817" i="87" s="1"/>
  <c r="B6818" i="87"/>
  <c r="C6818" i="87" s="1"/>
  <c r="B6820" i="87"/>
  <c r="C6820" i="87" s="1"/>
  <c r="B6822" i="87"/>
  <c r="C6822" i="87" s="1"/>
  <c r="B6823" i="87"/>
  <c r="C6823" i="87" s="1"/>
  <c r="B6824" i="87"/>
  <c r="C6824" i="87" s="1"/>
  <c r="B6825" i="87"/>
  <c r="C6825" i="87" s="1"/>
  <c r="B6826" i="87"/>
  <c r="C6826" i="87" s="1"/>
  <c r="B6827" i="87"/>
  <c r="C6827" i="87" s="1"/>
  <c r="B6828" i="87"/>
  <c r="C6828" i="87" s="1"/>
  <c r="B6829" i="87"/>
  <c r="C6829" i="87" s="1"/>
  <c r="B6832" i="87"/>
  <c r="C6832" i="87" s="1"/>
  <c r="B6833" i="87"/>
  <c r="C6833" i="87" s="1"/>
  <c r="B6834" i="87"/>
  <c r="C6834" i="87" s="1"/>
  <c r="B6835" i="87"/>
  <c r="C6835" i="87" s="1"/>
  <c r="B6836" i="87"/>
  <c r="C6836" i="87" s="1"/>
  <c r="B6837" i="87"/>
  <c r="C6837" i="87" s="1"/>
  <c r="B6838" i="87"/>
  <c r="C6838" i="87" s="1"/>
  <c r="B6839" i="87"/>
  <c r="C6839" i="87" s="1"/>
  <c r="B6840" i="87"/>
  <c r="C6840" i="87" s="1"/>
  <c r="B6841" i="87"/>
  <c r="C6841" i="87" s="1"/>
  <c r="B6842" i="87"/>
  <c r="C6842" i="87" s="1"/>
  <c r="B6843" i="87"/>
  <c r="C6843" i="87" s="1"/>
  <c r="B6844" i="87"/>
  <c r="C6844" i="87" s="1"/>
  <c r="B6845" i="87"/>
  <c r="C6845" i="87" s="1"/>
  <c r="B6846" i="87"/>
  <c r="C6846" i="87" s="1"/>
  <c r="B6847" i="87"/>
  <c r="C6847" i="87" s="1"/>
  <c r="B6848" i="87"/>
  <c r="C6848" i="87" s="1"/>
  <c r="B6850" i="87"/>
  <c r="C6850" i="87" s="1"/>
  <c r="B6852" i="87"/>
  <c r="C6852" i="87" s="1"/>
  <c r="B6853" i="87"/>
  <c r="C6853" i="87" s="1"/>
  <c r="B6854" i="87"/>
  <c r="C6854" i="87" s="1"/>
  <c r="B6855" i="87"/>
  <c r="C6855" i="87" s="1"/>
  <c r="B6856" i="87"/>
  <c r="C6856" i="87" s="1"/>
  <c r="B6857" i="87"/>
  <c r="C6857" i="87" s="1"/>
  <c r="B6858" i="87"/>
  <c r="C6858" i="87" s="1"/>
  <c r="B6859" i="87"/>
  <c r="C6859" i="87" s="1"/>
  <c r="B6862" i="87"/>
  <c r="C6862" i="87" s="1"/>
  <c r="B6863" i="87"/>
  <c r="C6863" i="87" s="1"/>
  <c r="B6864" i="87"/>
  <c r="C6864" i="87" s="1"/>
  <c r="B6865" i="87"/>
  <c r="C6865" i="87" s="1"/>
  <c r="B6866" i="87"/>
  <c r="C6866" i="87" s="1"/>
  <c r="B6867" i="87"/>
  <c r="C6867" i="87" s="1"/>
  <c r="B6868" i="87"/>
  <c r="C6868" i="87" s="1"/>
  <c r="B6869" i="87"/>
  <c r="C6869" i="87" s="1"/>
  <c r="B6870" i="87"/>
  <c r="C6870" i="87" s="1"/>
  <c r="B6871" i="87"/>
  <c r="C6871" i="87" s="1"/>
  <c r="B6872" i="87"/>
  <c r="C6872" i="87" s="1"/>
  <c r="B6873" i="87"/>
  <c r="C6873" i="87" s="1"/>
  <c r="B6874" i="87"/>
  <c r="C6874" i="87" s="1"/>
  <c r="B6875" i="87"/>
  <c r="C6875" i="87" s="1"/>
  <c r="B6876" i="87"/>
  <c r="C6876" i="87" s="1"/>
  <c r="B6877" i="87"/>
  <c r="C6877" i="87" s="1"/>
  <c r="B6878" i="87"/>
  <c r="C6878" i="87" s="1"/>
  <c r="B6880" i="87"/>
  <c r="C6880" i="87" s="1"/>
  <c r="B6882" i="87"/>
  <c r="C6882" i="87" s="1"/>
  <c r="B6883" i="87"/>
  <c r="C6883" i="87" s="1"/>
  <c r="B6884" i="87"/>
  <c r="C6884" i="87" s="1"/>
  <c r="B6885" i="87"/>
  <c r="C6885" i="87" s="1"/>
  <c r="B6886" i="87"/>
  <c r="C6886" i="87" s="1"/>
  <c r="B6887" i="87"/>
  <c r="C6887" i="87" s="1"/>
  <c r="B6888" i="87"/>
  <c r="C6888" i="87" s="1"/>
  <c r="B6889" i="87"/>
  <c r="C6889" i="87" s="1"/>
  <c r="B6892" i="87"/>
  <c r="C6892" i="87" s="1"/>
  <c r="B6893" i="87"/>
  <c r="C6893" i="87" s="1"/>
  <c r="B6894" i="87"/>
  <c r="C6894" i="87" s="1"/>
  <c r="B6895" i="87"/>
  <c r="C6895" i="87" s="1"/>
  <c r="B6896" i="87"/>
  <c r="C6896" i="87" s="1"/>
  <c r="B6897" i="87"/>
  <c r="C6897" i="87" s="1"/>
  <c r="B6898" i="87"/>
  <c r="C6898" i="87" s="1"/>
  <c r="B6899" i="87"/>
  <c r="C6899" i="87" s="1"/>
  <c r="B6900" i="87"/>
  <c r="C6900" i="87" s="1"/>
  <c r="B6901" i="87"/>
  <c r="C6901" i="87" s="1"/>
  <c r="B6902" i="87"/>
  <c r="C6902" i="87" s="1"/>
  <c r="B6903" i="87"/>
  <c r="C6903" i="87" s="1"/>
  <c r="B6904" i="87"/>
  <c r="C6904" i="87" s="1"/>
  <c r="B6905" i="87"/>
  <c r="C6905" i="87" s="1"/>
  <c r="B6906" i="87"/>
  <c r="C6906" i="87" s="1"/>
  <c r="B6907" i="87"/>
  <c r="C6907" i="87" s="1"/>
  <c r="B6908" i="87"/>
  <c r="C6908" i="87" s="1"/>
  <c r="B6911" i="87"/>
  <c r="B6912" i="87"/>
  <c r="B6915" i="87"/>
  <c r="B6917" i="87"/>
  <c r="B6918" i="87"/>
  <c r="B6919" i="87"/>
  <c r="B6920" i="87"/>
  <c r="B6921" i="87"/>
  <c r="B6922" i="87"/>
  <c r="B6923" i="87"/>
  <c r="B6924" i="87"/>
  <c r="B6925" i="87"/>
  <c r="B6926" i="87"/>
  <c r="B6927" i="87"/>
  <c r="B6928" i="87"/>
  <c r="B6929" i="87"/>
  <c r="B6930" i="87"/>
  <c r="B6931" i="87"/>
  <c r="B6932" i="87"/>
  <c r="B6933" i="87"/>
  <c r="B6934" i="87"/>
  <c r="B6935" i="87"/>
  <c r="B6936" i="87"/>
  <c r="B6937" i="87"/>
  <c r="B6938" i="87"/>
  <c r="B6939" i="87"/>
  <c r="B6940" i="87"/>
  <c r="B6941" i="87"/>
  <c r="B6942" i="87"/>
  <c r="B6943" i="87"/>
  <c r="B6944" i="87"/>
  <c r="B6945" i="87"/>
  <c r="B6946" i="87"/>
  <c r="B6947" i="87"/>
  <c r="B6948" i="87"/>
  <c r="B6949" i="87"/>
  <c r="B6950" i="87"/>
  <c r="B6951" i="87"/>
  <c r="B6952" i="87"/>
  <c r="B6953" i="87"/>
  <c r="B6954" i="87"/>
  <c r="B6955" i="87"/>
  <c r="B6956" i="87"/>
  <c r="B6957" i="87"/>
  <c r="B6958" i="87"/>
  <c r="B6959" i="87"/>
  <c r="B6960" i="87"/>
  <c r="C10" i="76"/>
  <c r="B3" i="87" s="1"/>
  <c r="C14" i="76"/>
  <c r="C15" i="76"/>
  <c r="B4" i="95"/>
  <c r="C7" i="89"/>
  <c r="D7" i="89"/>
  <c r="E7" i="89"/>
  <c r="F7" i="89"/>
  <c r="L9" i="89"/>
  <c r="Q9" i="89"/>
  <c r="Y9" i="89" s="1"/>
  <c r="V9" i="89"/>
  <c r="X9" i="89"/>
  <c r="Z9" i="89"/>
  <c r="L10" i="89"/>
  <c r="X10" i="89" s="1"/>
  <c r="Q10" i="89"/>
  <c r="Y10" i="89" s="1"/>
  <c r="V10" i="89"/>
  <c r="Z10" i="89"/>
  <c r="L11" i="89"/>
  <c r="Q11" i="89"/>
  <c r="Y11" i="89" s="1"/>
  <c r="V11" i="89"/>
  <c r="X11" i="89"/>
  <c r="Z11" i="89"/>
  <c r="L12" i="89"/>
  <c r="X12" i="89" s="1"/>
  <c r="Q12" i="89"/>
  <c r="Y12" i="89" s="1"/>
  <c r="V12" i="89"/>
  <c r="Z12" i="89"/>
  <c r="H13" i="89"/>
  <c r="I13" i="89"/>
  <c r="J13" i="89"/>
  <c r="K13" i="89"/>
  <c r="K22" i="89" s="1"/>
  <c r="M13" i="89"/>
  <c r="N13" i="89"/>
  <c r="O13" i="89"/>
  <c r="P13" i="89"/>
  <c r="R13" i="89"/>
  <c r="S13" i="89"/>
  <c r="T13" i="89"/>
  <c r="U13" i="89"/>
  <c r="U22" i="89" s="1"/>
  <c r="L15" i="89"/>
  <c r="X15" i="89" s="1"/>
  <c r="Q15" i="89"/>
  <c r="Y15" i="89" s="1"/>
  <c r="V15" i="89"/>
  <c r="Z15" i="89" s="1"/>
  <c r="L16" i="89"/>
  <c r="X16" i="89" s="1"/>
  <c r="Q16" i="89"/>
  <c r="Y16" i="89" s="1"/>
  <c r="V16" i="89"/>
  <c r="Z16" i="89"/>
  <c r="L17" i="89"/>
  <c r="X17" i="89" s="1"/>
  <c r="Q17" i="89"/>
  <c r="Y17" i="89" s="1"/>
  <c r="V17" i="89"/>
  <c r="Z17" i="89" s="1"/>
  <c r="L18" i="89"/>
  <c r="X18" i="89" s="1"/>
  <c r="Q18" i="89"/>
  <c r="Y18" i="89" s="1"/>
  <c r="V18" i="89"/>
  <c r="Z18" i="89" s="1"/>
  <c r="L19" i="89"/>
  <c r="X19" i="89" s="1"/>
  <c r="Q19" i="89"/>
  <c r="Y19" i="89" s="1"/>
  <c r="V19" i="89"/>
  <c r="Z19" i="89" s="1"/>
  <c r="L20" i="89"/>
  <c r="X20" i="89" s="1"/>
  <c r="Q20" i="89"/>
  <c r="Y20" i="89" s="1"/>
  <c r="V20" i="89"/>
  <c r="Z20" i="89" s="1"/>
  <c r="H21" i="89"/>
  <c r="H22" i="89" s="1"/>
  <c r="I21" i="89"/>
  <c r="I22" i="89" s="1"/>
  <c r="J21" i="89"/>
  <c r="M21" i="89"/>
  <c r="N21" i="89"/>
  <c r="O21" i="89"/>
  <c r="R21" i="89"/>
  <c r="S21" i="89"/>
  <c r="T21" i="89"/>
  <c r="P22" i="89"/>
  <c r="L24" i="89"/>
  <c r="X24" i="89" s="1"/>
  <c r="Q24" i="89"/>
  <c r="Y24" i="89" s="1"/>
  <c r="V24" i="89"/>
  <c r="Z24" i="89"/>
  <c r="L25" i="89"/>
  <c r="X25" i="89" s="1"/>
  <c r="Q25" i="89"/>
  <c r="Y25" i="89" s="1"/>
  <c r="V25" i="89"/>
  <c r="Z25" i="89" s="1"/>
  <c r="H26" i="89"/>
  <c r="I26" i="89"/>
  <c r="J26" i="89"/>
  <c r="K26" i="89"/>
  <c r="M26" i="89"/>
  <c r="N26" i="89"/>
  <c r="O26" i="89"/>
  <c r="P26" i="89"/>
  <c r="R26" i="89"/>
  <c r="S26" i="89"/>
  <c r="T26" i="89"/>
  <c r="U26" i="89"/>
  <c r="K5" i="30"/>
  <c r="B1037" i="87" s="1"/>
  <c r="C1037" i="87" s="1"/>
  <c r="K7" i="30"/>
  <c r="B6198" i="87" s="1"/>
  <c r="C6198" i="87" s="1"/>
  <c r="K8" i="30"/>
  <c r="B3324" i="87" s="1"/>
  <c r="C3324" i="87" s="1"/>
  <c r="K9" i="30"/>
  <c r="B6209" i="87" s="1"/>
  <c r="C6209" i="87" s="1"/>
  <c r="K10" i="30"/>
  <c r="B3006" i="87" s="1"/>
  <c r="C3006" i="87" s="1"/>
  <c r="K11" i="30"/>
  <c r="B6220" i="87" s="1"/>
  <c r="C6220" i="87" s="1"/>
  <c r="K12" i="30"/>
  <c r="B1048" i="87" s="1"/>
  <c r="C1048" i="87" s="1"/>
  <c r="K13" i="30"/>
  <c r="B1049" i="87" s="1"/>
  <c r="C1049" i="87" s="1"/>
  <c r="K14" i="30"/>
  <c r="B1050" i="87" s="1"/>
  <c r="C1050" i="87" s="1"/>
  <c r="K15" i="30"/>
  <c r="B1051" i="87" s="1"/>
  <c r="C1051" i="87" s="1"/>
  <c r="K16" i="30"/>
  <c r="B1038" i="87" s="1"/>
  <c r="C1038" i="87" s="1"/>
  <c r="K17" i="30"/>
  <c r="B6239" i="87" s="1"/>
  <c r="C6239" i="87" s="1"/>
  <c r="K18" i="30"/>
  <c r="B1044" i="87" s="1"/>
  <c r="C1044" i="87" s="1"/>
  <c r="K19" i="30"/>
  <c r="B3325" i="87" s="1"/>
  <c r="C3325" i="87" s="1"/>
  <c r="K20" i="30"/>
  <c r="B6244" i="87" s="1"/>
  <c r="C6244" i="87" s="1"/>
  <c r="K21" i="30"/>
  <c r="B6246" i="87" s="1"/>
  <c r="C6246" i="87" s="1"/>
  <c r="K22" i="30"/>
  <c r="B6248" i="87" s="1"/>
  <c r="C6248" i="87" s="1"/>
  <c r="K23" i="30"/>
  <c r="B6250" i="87" s="1"/>
  <c r="C6250" i="87" s="1"/>
  <c r="K24" i="30"/>
  <c r="B6252" i="87" s="1"/>
  <c r="C6252" i="87" s="1"/>
  <c r="K25" i="30"/>
  <c r="B6254" i="87" s="1"/>
  <c r="C6254" i="87" s="1"/>
  <c r="K26" i="30"/>
  <c r="B6256" i="87" s="1"/>
  <c r="C6256" i="87" s="1"/>
  <c r="K27" i="30"/>
  <c r="B6258" i="87" s="1"/>
  <c r="C6258" i="87" s="1"/>
  <c r="K28" i="30"/>
  <c r="B6260" i="87" s="1"/>
  <c r="C6260" i="87" s="1"/>
  <c r="K29" i="30"/>
  <c r="B6262" i="87" s="1"/>
  <c r="C6262" i="87" s="1"/>
  <c r="K30" i="30"/>
  <c r="B6264" i="87" s="1"/>
  <c r="C6264" i="87" s="1"/>
  <c r="K31" i="30"/>
  <c r="B6266" i="87" s="1"/>
  <c r="C6266" i="87" s="1"/>
  <c r="K32" i="30"/>
  <c r="B6268" i="87" s="1"/>
  <c r="C6268" i="87" s="1"/>
  <c r="B664" i="87"/>
  <c r="C664" i="87" s="1"/>
  <c r="B780" i="87"/>
  <c r="C780" i="87" s="1"/>
  <c r="B838" i="87"/>
  <c r="C838" i="87" s="1"/>
  <c r="B896" i="87"/>
  <c r="C896" i="87" s="1"/>
  <c r="B954" i="87"/>
  <c r="C954" i="87" s="1"/>
  <c r="B6269" i="87"/>
  <c r="C6269" i="87" s="1"/>
  <c r="B6270" i="87"/>
  <c r="C6270" i="87" s="1"/>
  <c r="K38" i="30"/>
  <c r="B1053" i="87" s="1"/>
  <c r="C1053" i="87" s="1"/>
  <c r="K39" i="30"/>
  <c r="K40" i="30"/>
  <c r="B1055" i="87" s="1"/>
  <c r="C1055" i="87" s="1"/>
  <c r="K41" i="30"/>
  <c r="B1056" i="87" s="1"/>
  <c r="C1056" i="87" s="1"/>
  <c r="K42" i="30"/>
  <c r="B1057" i="87" s="1"/>
  <c r="C1057" i="87" s="1"/>
  <c r="K43" i="30"/>
  <c r="B1058" i="87" s="1"/>
  <c r="C1058" i="87" s="1"/>
  <c r="C44" i="30"/>
  <c r="D44" i="30"/>
  <c r="E44" i="30"/>
  <c r="B787" i="87" s="1"/>
  <c r="C787" i="87" s="1"/>
  <c r="F44" i="30"/>
  <c r="B845" i="87" s="1"/>
  <c r="C845" i="87" s="1"/>
  <c r="G44" i="30"/>
  <c r="B903" i="87" s="1"/>
  <c r="C903" i="87" s="1"/>
  <c r="H44" i="30"/>
  <c r="B961" i="87" s="1"/>
  <c r="C961" i="87" s="1"/>
  <c r="I44" i="30"/>
  <c r="B6283" i="87" s="1"/>
  <c r="C6283" i="87" s="1"/>
  <c r="J44" i="30"/>
  <c r="B6284" i="87" s="1"/>
  <c r="C6284" i="87" s="1"/>
  <c r="K46" i="30"/>
  <c r="B1060" i="87" s="1"/>
  <c r="C1060" i="87" s="1"/>
  <c r="K47" i="30"/>
  <c r="B1061" i="87" s="1"/>
  <c r="C1061" i="87" s="1"/>
  <c r="K48" i="30"/>
  <c r="B1062" i="87" s="1"/>
  <c r="C1062" i="87" s="1"/>
  <c r="C49" i="30"/>
  <c r="B675" i="87" s="1"/>
  <c r="C675" i="87" s="1"/>
  <c r="D49" i="30"/>
  <c r="B733" i="87" s="1"/>
  <c r="C733" i="87" s="1"/>
  <c r="E49" i="30"/>
  <c r="B791" i="87" s="1"/>
  <c r="C791" i="87" s="1"/>
  <c r="F49" i="30"/>
  <c r="B849" i="87" s="1"/>
  <c r="C849" i="87" s="1"/>
  <c r="G49" i="30"/>
  <c r="H49" i="30"/>
  <c r="B965" i="87" s="1"/>
  <c r="C965" i="87" s="1"/>
  <c r="I49" i="30"/>
  <c r="B6291" i="87" s="1"/>
  <c r="C6291" i="87" s="1"/>
  <c r="J49" i="30"/>
  <c r="B6292" i="87" s="1"/>
  <c r="C6292" i="87" s="1"/>
  <c r="K51" i="30"/>
  <c r="B1064" i="87" s="1"/>
  <c r="C1064" i="87" s="1"/>
  <c r="K52" i="30"/>
  <c r="K53" i="30"/>
  <c r="B2668" i="87" s="1"/>
  <c r="C2668" i="87" s="1"/>
  <c r="K54" i="30"/>
  <c r="B6634" i="87" s="1"/>
  <c r="C6634" i="87" s="1"/>
  <c r="C55" i="30"/>
  <c r="B678" i="87" s="1"/>
  <c r="C678" i="87" s="1"/>
  <c r="D55" i="30"/>
  <c r="B736" i="87" s="1"/>
  <c r="C736" i="87" s="1"/>
  <c r="E55" i="30"/>
  <c r="B794" i="87" s="1"/>
  <c r="C794" i="87" s="1"/>
  <c r="F55" i="30"/>
  <c r="B852" i="87" s="1"/>
  <c r="C852" i="87" s="1"/>
  <c r="G55" i="30"/>
  <c r="B910" i="87" s="1"/>
  <c r="C910" i="87" s="1"/>
  <c r="H55" i="30"/>
  <c r="B968" i="87" s="1"/>
  <c r="C968" i="87" s="1"/>
  <c r="I55" i="30"/>
  <c r="B6299" i="87" s="1"/>
  <c r="C6299" i="87" s="1"/>
  <c r="J55" i="30"/>
  <c r="B6300" i="87" s="1"/>
  <c r="C6300" i="87" s="1"/>
  <c r="K57" i="30"/>
  <c r="B1067" i="87" s="1"/>
  <c r="C1067" i="87" s="1"/>
  <c r="K58" i="30"/>
  <c r="B1068" i="87" s="1"/>
  <c r="C1068" i="87" s="1"/>
  <c r="C59" i="30"/>
  <c r="B681" i="87" s="1"/>
  <c r="C681" i="87" s="1"/>
  <c r="D59" i="30"/>
  <c r="B739" i="87" s="1"/>
  <c r="C739" i="87" s="1"/>
  <c r="E59" i="30"/>
  <c r="B797" i="87" s="1"/>
  <c r="C797" i="87" s="1"/>
  <c r="F59" i="30"/>
  <c r="B855" i="87" s="1"/>
  <c r="C855" i="87" s="1"/>
  <c r="G59" i="30"/>
  <c r="B913" i="87" s="1"/>
  <c r="C913" i="87" s="1"/>
  <c r="H59" i="30"/>
  <c r="B971" i="87" s="1"/>
  <c r="C971" i="87" s="1"/>
  <c r="I59" i="30"/>
  <c r="B6305" i="87" s="1"/>
  <c r="C6305" i="87" s="1"/>
  <c r="J59" i="30"/>
  <c r="B6306" i="87" s="1"/>
  <c r="C6306" i="87" s="1"/>
  <c r="K61" i="30"/>
  <c r="B1070" i="87" s="1"/>
  <c r="C1070" i="87" s="1"/>
  <c r="K62" i="30"/>
  <c r="B1071" i="87" s="1"/>
  <c r="C1071" i="87" s="1"/>
  <c r="K63" i="30"/>
  <c r="B1072" i="87" s="1"/>
  <c r="C1072" i="87" s="1"/>
  <c r="K64" i="30"/>
  <c r="B1073" i="87" s="1"/>
  <c r="C1073" i="87" s="1"/>
  <c r="K65" i="30"/>
  <c r="B1074" i="87" s="1"/>
  <c r="C1074" i="87" s="1"/>
  <c r="K66" i="30"/>
  <c r="B1075" i="87" s="1"/>
  <c r="C1075" i="87" s="1"/>
  <c r="C67" i="30"/>
  <c r="B689" i="87" s="1"/>
  <c r="C689" i="87" s="1"/>
  <c r="D67" i="30"/>
  <c r="B747" i="87" s="1"/>
  <c r="C747" i="87" s="1"/>
  <c r="E67" i="30"/>
  <c r="B805" i="87" s="1"/>
  <c r="C805" i="87" s="1"/>
  <c r="F67" i="30"/>
  <c r="B863" i="87" s="1"/>
  <c r="C863" i="87" s="1"/>
  <c r="G67" i="30"/>
  <c r="B921" i="87" s="1"/>
  <c r="C921" i="87" s="1"/>
  <c r="H67" i="30"/>
  <c r="B979" i="87" s="1"/>
  <c r="C979" i="87" s="1"/>
  <c r="I67" i="30"/>
  <c r="B6319" i="87" s="1"/>
  <c r="C6319" i="87" s="1"/>
  <c r="J67" i="30"/>
  <c r="B6320" i="87" s="1"/>
  <c r="C6320" i="87" s="1"/>
  <c r="K69" i="30"/>
  <c r="B1078" i="87" s="1"/>
  <c r="C1078" i="87" s="1"/>
  <c r="K70" i="30"/>
  <c r="B1079" i="87" s="1"/>
  <c r="C1079" i="87" s="1"/>
  <c r="K71" i="30"/>
  <c r="B1080" i="87" s="1"/>
  <c r="C1080" i="87" s="1"/>
  <c r="K72" i="30"/>
  <c r="B1081" i="87" s="1"/>
  <c r="C1081" i="87" s="1"/>
  <c r="K73" i="30"/>
  <c r="B1083" i="87" s="1"/>
  <c r="C1083" i="87" s="1"/>
  <c r="C74" i="30"/>
  <c r="B697" i="87" s="1"/>
  <c r="C697" i="87" s="1"/>
  <c r="D74" i="30"/>
  <c r="B755" i="87" s="1"/>
  <c r="C755" i="87" s="1"/>
  <c r="E74" i="30"/>
  <c r="B813" i="87" s="1"/>
  <c r="C813" i="87" s="1"/>
  <c r="F74" i="30"/>
  <c r="B871" i="87" s="1"/>
  <c r="C871" i="87" s="1"/>
  <c r="G74" i="30"/>
  <c r="B929" i="87" s="1"/>
  <c r="C929" i="87" s="1"/>
  <c r="H74" i="30"/>
  <c r="B987" i="87" s="1"/>
  <c r="C987" i="87" s="1"/>
  <c r="I74" i="30"/>
  <c r="B6331" i="87" s="1"/>
  <c r="C6331" i="87" s="1"/>
  <c r="J74" i="30"/>
  <c r="B6332" i="87" s="1"/>
  <c r="C6332" i="87" s="1"/>
  <c r="K75" i="30"/>
  <c r="B1086" i="87" s="1"/>
  <c r="C1086" i="87" s="1"/>
  <c r="K77" i="30"/>
  <c r="K80" i="30"/>
  <c r="B2917" i="87" s="1"/>
  <c r="C2917" i="87" s="1"/>
  <c r="K81" i="30"/>
  <c r="B2918" i="87" s="1"/>
  <c r="C2918" i="87" s="1"/>
  <c r="K82" i="30"/>
  <c r="B2919" i="87" s="1"/>
  <c r="C2919" i="87" s="1"/>
  <c r="K83" i="30"/>
  <c r="B2920" i="87" s="1"/>
  <c r="C2920" i="87" s="1"/>
  <c r="K84" i="30"/>
  <c r="B2921" i="87" s="1"/>
  <c r="C2921" i="87" s="1"/>
  <c r="K85" i="30"/>
  <c r="B2922" i="87" s="1"/>
  <c r="C2922" i="87" s="1"/>
  <c r="E86" i="30"/>
  <c r="B2733" i="87" s="1"/>
  <c r="C2733" i="87" s="1"/>
  <c r="H86" i="30"/>
  <c r="B2025" i="87" s="1"/>
  <c r="C2025" i="87" s="1"/>
  <c r="K87" i="30"/>
  <c r="B6340" i="87" s="1"/>
  <c r="C6340" i="87" s="1"/>
  <c r="K88" i="30"/>
  <c r="K89" i="30"/>
  <c r="B6344" i="87" s="1"/>
  <c r="C6344" i="87" s="1"/>
  <c r="K90" i="30"/>
  <c r="B6346" i="87" s="1"/>
  <c r="C6346" i="87" s="1"/>
  <c r="K91" i="30"/>
  <c r="B6348" i="87" s="1"/>
  <c r="C6348" i="87" s="1"/>
  <c r="K92" i="30"/>
  <c r="B6350" i="87" s="1"/>
  <c r="C6350" i="87" s="1"/>
  <c r="K93" i="30"/>
  <c r="B6352" i="87" s="1"/>
  <c r="C6352" i="87" s="1"/>
  <c r="H94" i="30"/>
  <c r="B6436" i="87" s="1"/>
  <c r="C6436" i="87" s="1"/>
  <c r="K95" i="30"/>
  <c r="B6354" i="87" s="1"/>
  <c r="C6354" i="87" s="1"/>
  <c r="K96" i="30"/>
  <c r="B6356" i="87" s="1"/>
  <c r="C6356" i="87" s="1"/>
  <c r="K97" i="30"/>
  <c r="B6358" i="87" s="1"/>
  <c r="C6358" i="87" s="1"/>
  <c r="K98" i="30"/>
  <c r="B6360" i="87" s="1"/>
  <c r="C6360" i="87" s="1"/>
  <c r="K99" i="30"/>
  <c r="B6362" i="87" s="1"/>
  <c r="C6362" i="87" s="1"/>
  <c r="K100" i="30"/>
  <c r="B6364" i="87" s="1"/>
  <c r="C6364" i="87" s="1"/>
  <c r="K101" i="30"/>
  <c r="B6367" i="87" s="1"/>
  <c r="C6367" i="87" s="1"/>
  <c r="E102" i="30"/>
  <c r="B6437" i="87" s="1"/>
  <c r="C6437" i="87" s="1"/>
  <c r="H102" i="30"/>
  <c r="B6438" i="87" s="1"/>
  <c r="C6438" i="87" s="1"/>
  <c r="K103" i="30"/>
  <c r="B2031" i="87" s="1"/>
  <c r="C2031" i="87" s="1"/>
  <c r="K107" i="30"/>
  <c r="B1090" i="87" s="1"/>
  <c r="C1090" i="87" s="1"/>
  <c r="K108" i="30"/>
  <c r="B1091" i="87" s="1"/>
  <c r="C1091" i="87" s="1"/>
  <c r="K109" i="30"/>
  <c r="B2739" i="87" s="1"/>
  <c r="C2739" i="87" s="1"/>
  <c r="K110" i="30"/>
  <c r="B2740" i="87" s="1"/>
  <c r="C2740" i="87" s="1"/>
  <c r="K111" i="30"/>
  <c r="B1093" i="87" s="1"/>
  <c r="C1093" i="87" s="1"/>
  <c r="H112" i="30"/>
  <c r="B6635" i="87" s="1"/>
  <c r="C6635" i="87" s="1"/>
  <c r="K113" i="30"/>
  <c r="B6638" i="87" s="1"/>
  <c r="C6638" i="87" s="1"/>
  <c r="K115" i="30"/>
  <c r="B146" i="87" s="1"/>
  <c r="C146" i="87" s="1"/>
  <c r="K124" i="30"/>
  <c r="B4024" i="87" s="1"/>
  <c r="C4024" i="87" s="1"/>
  <c r="K126" i="30"/>
  <c r="K127" i="30"/>
  <c r="B1219" i="87" s="1"/>
  <c r="C1219" i="87" s="1"/>
  <c r="K128" i="30"/>
  <c r="B1220" i="87" s="1"/>
  <c r="C1220" i="87" s="1"/>
  <c r="K129" i="30"/>
  <c r="B3432" i="87" s="1"/>
  <c r="C3432" i="87" s="1"/>
  <c r="K130" i="30"/>
  <c r="B1221" i="87" s="1"/>
  <c r="C1221" i="87" s="1"/>
  <c r="C131" i="30"/>
  <c r="B1167" i="87" s="1"/>
  <c r="C1167" i="87" s="1"/>
  <c r="D131" i="30"/>
  <c r="B1175" i="87" s="1"/>
  <c r="C1175" i="87" s="1"/>
  <c r="E131" i="30"/>
  <c r="F131" i="30"/>
  <c r="B1191" i="87" s="1"/>
  <c r="C1191" i="87" s="1"/>
  <c r="G131" i="30"/>
  <c r="H131" i="30"/>
  <c r="B1208" i="87" s="1"/>
  <c r="C1208" i="87" s="1"/>
  <c r="I131" i="30"/>
  <c r="B6382" i="87" s="1"/>
  <c r="C6382" i="87" s="1"/>
  <c r="J131" i="30"/>
  <c r="B6383" i="87" s="1"/>
  <c r="C6383" i="87" s="1"/>
  <c r="K132" i="30"/>
  <c r="B1224" i="87" s="1"/>
  <c r="C1224" i="87" s="1"/>
  <c r="K134" i="30"/>
  <c r="B2749" i="87" s="1"/>
  <c r="C2749" i="87" s="1"/>
  <c r="K138" i="30"/>
  <c r="K139" i="30"/>
  <c r="B2931" i="87" s="1"/>
  <c r="C2931" i="87" s="1"/>
  <c r="K140" i="30"/>
  <c r="B2932" i="87" s="1"/>
  <c r="C2932" i="87" s="1"/>
  <c r="B4146" i="87"/>
  <c r="C4146" i="87" s="1"/>
  <c r="B2035" i="87"/>
  <c r="C2035" i="87" s="1"/>
  <c r="K142" i="30"/>
  <c r="B2038" i="87" s="1"/>
  <c r="C2038" i="87" s="1"/>
  <c r="K146" i="30"/>
  <c r="B1227" i="87" s="1"/>
  <c r="C1227" i="87" s="1"/>
  <c r="K147" i="30"/>
  <c r="B1228" i="87" s="1"/>
  <c r="C1228" i="87" s="1"/>
  <c r="K148" i="30"/>
  <c r="B2754" i="87" s="1"/>
  <c r="C2754" i="87" s="1"/>
  <c r="K149" i="30"/>
  <c r="B2755" i="87" s="1"/>
  <c r="C2755" i="87" s="1"/>
  <c r="K150" i="30"/>
  <c r="B1229" i="87" s="1"/>
  <c r="C1229" i="87" s="1"/>
  <c r="H151" i="30"/>
  <c r="B6639" i="87" s="1"/>
  <c r="C6639" i="87" s="1"/>
  <c r="K152" i="30"/>
  <c r="B6642" i="87" s="1"/>
  <c r="C6642" i="87" s="1"/>
  <c r="K154" i="30"/>
  <c r="B2577" i="87"/>
  <c r="C2577" i="87" s="1"/>
  <c r="K167" i="30"/>
  <c r="B1268" i="87" s="1"/>
  <c r="C1268" i="87" s="1"/>
  <c r="K168" i="30"/>
  <c r="B1269" i="87" s="1"/>
  <c r="C1269" i="87" s="1"/>
  <c r="K169" i="30"/>
  <c r="B2762" i="87" s="1"/>
  <c r="C2762" i="87" s="1"/>
  <c r="K170" i="30"/>
  <c r="B2763" i="87" s="1"/>
  <c r="C2763" i="87" s="1"/>
  <c r="K171" i="30"/>
  <c r="B1271" i="87" s="1"/>
  <c r="C1271" i="87" s="1"/>
  <c r="H172" i="30"/>
  <c r="B1258" i="87" s="1"/>
  <c r="C1258" i="87" s="1"/>
  <c r="K173" i="30"/>
  <c r="B1270" i="87" s="1"/>
  <c r="C1270" i="87" s="1"/>
  <c r="K174" i="30"/>
  <c r="B1273" i="87" s="1"/>
  <c r="C1273" i="87" s="1"/>
  <c r="K175" i="30"/>
  <c r="B1274" i="87" s="1"/>
  <c r="C1274" i="87" s="1"/>
  <c r="E176" i="30"/>
  <c r="E178" i="30" s="1"/>
  <c r="K177" i="30"/>
  <c r="B150" i="87" s="1"/>
  <c r="C150" i="87" s="1"/>
  <c r="K184" i="30"/>
  <c r="B4031" i="87" s="1"/>
  <c r="C4031" i="87" s="1"/>
  <c r="K186" i="30"/>
  <c r="B1321" i="87" s="1"/>
  <c r="C1321" i="87" s="1"/>
  <c r="K187" i="30"/>
  <c r="B1324" i="87" s="1"/>
  <c r="C1324" i="87" s="1"/>
  <c r="C188" i="30"/>
  <c r="B1283" i="87" s="1"/>
  <c r="C1283" i="87" s="1"/>
  <c r="D188" i="30"/>
  <c r="B1289" i="87" s="1"/>
  <c r="C1289" i="87" s="1"/>
  <c r="E188" i="30"/>
  <c r="B1295" i="87" s="1"/>
  <c r="C1295" i="87" s="1"/>
  <c r="F188" i="30"/>
  <c r="G188" i="30"/>
  <c r="H188" i="30"/>
  <c r="B1314" i="87" s="1"/>
  <c r="C1314" i="87" s="1"/>
  <c r="I188" i="30"/>
  <c r="B6402" i="87" s="1"/>
  <c r="C6402" i="87" s="1"/>
  <c r="J188" i="30"/>
  <c r="B6403" i="87" s="1"/>
  <c r="C6403" i="87" s="1"/>
  <c r="K189" i="30"/>
  <c r="B2780" i="87" s="1"/>
  <c r="C2780" i="87" s="1"/>
  <c r="K192" i="30"/>
  <c r="B2951" i="87" s="1"/>
  <c r="C2951" i="87" s="1"/>
  <c r="K193" i="30"/>
  <c r="B2952" i="87" s="1"/>
  <c r="C2952" i="87" s="1"/>
  <c r="K194" i="30"/>
  <c r="B2953" i="87" s="1"/>
  <c r="C2953" i="87" s="1"/>
  <c r="K195" i="30"/>
  <c r="B2954" i="87" s="1"/>
  <c r="C2954" i="87" s="1"/>
  <c r="K196" i="30"/>
  <c r="B2955" i="87" s="1"/>
  <c r="C2955" i="87" s="1"/>
  <c r="K197" i="30"/>
  <c r="B2956" i="87" s="1"/>
  <c r="C2956" i="87" s="1"/>
  <c r="E198" i="30"/>
  <c r="B2767" i="87" s="1"/>
  <c r="C2767" i="87" s="1"/>
  <c r="H198" i="30"/>
  <c r="K199" i="30"/>
  <c r="B2783" i="87" s="1"/>
  <c r="C2783" i="87" s="1"/>
  <c r="K203" i="30"/>
  <c r="B1327" i="87" s="1"/>
  <c r="C1327" i="87" s="1"/>
  <c r="K204" i="30"/>
  <c r="B1328" i="87" s="1"/>
  <c r="C1328" i="87" s="1"/>
  <c r="K205" i="30"/>
  <c r="B2785" i="87" s="1"/>
  <c r="C2785" i="87" s="1"/>
  <c r="K206" i="30"/>
  <c r="B2786" i="87" s="1"/>
  <c r="C2786" i="87" s="1"/>
  <c r="K207" i="30"/>
  <c r="B1329" i="87" s="1"/>
  <c r="C1329" i="87" s="1"/>
  <c r="H208" i="30"/>
  <c r="K208" i="30" s="1"/>
  <c r="B4101" i="87" s="1"/>
  <c r="C4101" i="87" s="1"/>
  <c r="K209" i="30"/>
  <c r="B6644" i="87" s="1"/>
  <c r="C6644" i="87" s="1"/>
  <c r="K210" i="30"/>
  <c r="B4155" i="87" s="1"/>
  <c r="C4155" i="87" s="1"/>
  <c r="K211" i="30"/>
  <c r="B6646" i="87" s="1"/>
  <c r="C6646" i="87" s="1"/>
  <c r="K213" i="30"/>
  <c r="B152" i="87" s="1"/>
  <c r="C152" i="87" s="1"/>
  <c r="K219" i="30"/>
  <c r="B3334" i="87" s="1"/>
  <c r="C3334" i="87" s="1"/>
  <c r="K220" i="30"/>
  <c r="B6409" i="87" s="1"/>
  <c r="C6409" i="87" s="1"/>
  <c r="K221" i="30"/>
  <c r="B3335" i="87" s="1"/>
  <c r="C3335" i="87" s="1"/>
  <c r="K222" i="30"/>
  <c r="B6411" i="87" s="1"/>
  <c r="C6411" i="87" s="1"/>
  <c r="K223" i="30"/>
  <c r="B3009" i="87" s="1"/>
  <c r="C3009" i="87" s="1"/>
  <c r="K224" i="30"/>
  <c r="B6413" i="87" s="1"/>
  <c r="C6413" i="87" s="1"/>
  <c r="K225" i="30"/>
  <c r="B1414" i="87" s="1"/>
  <c r="C1414" i="87" s="1"/>
  <c r="K226" i="30"/>
  <c r="B1415" i="87" s="1"/>
  <c r="C1415" i="87" s="1"/>
  <c r="K227" i="30"/>
  <c r="B1416" i="87" s="1"/>
  <c r="C1416" i="87" s="1"/>
  <c r="K228" i="30"/>
  <c r="B1417" i="87" s="1"/>
  <c r="C1417" i="87" s="1"/>
  <c r="K229" i="30"/>
  <c r="B1404" i="87" s="1"/>
  <c r="C1404" i="87" s="1"/>
  <c r="K230" i="30"/>
  <c r="B6415" i="87" s="1"/>
  <c r="C6415" i="87" s="1"/>
  <c r="K231" i="30"/>
  <c r="B1410" i="87" s="1"/>
  <c r="C1410" i="87" s="1"/>
  <c r="K232" i="30"/>
  <c r="B3336" i="87" s="1"/>
  <c r="C3336" i="87" s="1"/>
  <c r="D233" i="30"/>
  <c r="K236" i="30"/>
  <c r="K237" i="30"/>
  <c r="B1420" i="87" s="1"/>
  <c r="C1420" i="87" s="1"/>
  <c r="K238" i="30"/>
  <c r="B1421" i="87" s="1"/>
  <c r="C1421" i="87" s="1"/>
  <c r="K239" i="30"/>
  <c r="B1422" i="87" s="1"/>
  <c r="C1422" i="87" s="1"/>
  <c r="K240" i="30"/>
  <c r="B1423" i="87" s="1"/>
  <c r="C1423" i="87" s="1"/>
  <c r="K241" i="30"/>
  <c r="B1424" i="87" s="1"/>
  <c r="C1424" i="87" s="1"/>
  <c r="D242" i="30"/>
  <c r="B1361" i="87" s="1"/>
  <c r="C1361" i="87" s="1"/>
  <c r="K244" i="30"/>
  <c r="B1426" i="87" s="1"/>
  <c r="C1426" i="87" s="1"/>
  <c r="K245" i="30"/>
  <c r="B1427" i="87" s="1"/>
  <c r="C1427" i="87" s="1"/>
  <c r="K246" i="30"/>
  <c r="B1428" i="87" s="1"/>
  <c r="C1428" i="87" s="1"/>
  <c r="D247" i="30"/>
  <c r="B1365" i="87" s="1"/>
  <c r="C1365" i="87" s="1"/>
  <c r="K249" i="30"/>
  <c r="B1430" i="87" s="1"/>
  <c r="C1430" i="87" s="1"/>
  <c r="K250" i="30"/>
  <c r="B1431" i="87" s="1"/>
  <c r="C1431" i="87" s="1"/>
  <c r="K251" i="30"/>
  <c r="B2670" i="87" s="1"/>
  <c r="C2670" i="87" s="1"/>
  <c r="K252" i="30"/>
  <c r="B6419" i="87" s="1"/>
  <c r="C6419" i="87" s="1"/>
  <c r="K253" i="30"/>
  <c r="B6421" i="87" s="1"/>
  <c r="C6421" i="87" s="1"/>
  <c r="K254" i="30"/>
  <c r="B6423" i="87" s="1"/>
  <c r="C6423" i="87" s="1"/>
  <c r="K255" i="30"/>
  <c r="B6425" i="87" s="1"/>
  <c r="C6425" i="87" s="1"/>
  <c r="K256" i="30"/>
  <c r="B6427" i="87" s="1"/>
  <c r="C6427" i="87" s="1"/>
  <c r="K257" i="30"/>
  <c r="B6429" i="87" s="1"/>
  <c r="C6429" i="87" s="1"/>
  <c r="K258" i="30"/>
  <c r="B6431" i="87" s="1"/>
  <c r="C6431" i="87" s="1"/>
  <c r="K259" i="30"/>
  <c r="B6433" i="87" s="1"/>
  <c r="C6433" i="87" s="1"/>
  <c r="K260" i="30"/>
  <c r="B6435" i="87" s="1"/>
  <c r="C6435" i="87" s="1"/>
  <c r="D261" i="30"/>
  <c r="K263" i="30"/>
  <c r="B1433" i="87" s="1"/>
  <c r="C1433" i="87" s="1"/>
  <c r="K264" i="30"/>
  <c r="B1434" i="87" s="1"/>
  <c r="C1434" i="87" s="1"/>
  <c r="D265" i="30"/>
  <c r="B1371" i="87" s="1"/>
  <c r="C1371" i="87" s="1"/>
  <c r="K267" i="30"/>
  <c r="B1436" i="87" s="1"/>
  <c r="C1436" i="87" s="1"/>
  <c r="K268" i="30"/>
  <c r="B1437" i="87" s="1"/>
  <c r="C1437" i="87" s="1"/>
  <c r="K269" i="30"/>
  <c r="B1438" i="87" s="1"/>
  <c r="C1438" i="87" s="1"/>
  <c r="K270" i="30"/>
  <c r="B1439" i="87" s="1"/>
  <c r="C1439" i="87" s="1"/>
  <c r="K271" i="30"/>
  <c r="B1440" i="87" s="1"/>
  <c r="C1440" i="87" s="1"/>
  <c r="K272" i="30"/>
  <c r="B1441" i="87" s="1"/>
  <c r="C1441" i="87" s="1"/>
  <c r="K273" i="30"/>
  <c r="B1442" i="87" s="1"/>
  <c r="C1442" i="87" s="1"/>
  <c r="D274" i="30"/>
  <c r="B1380" i="87" s="1"/>
  <c r="C1380" i="87" s="1"/>
  <c r="K276" i="30"/>
  <c r="B1445" i="87" s="1"/>
  <c r="C1445" i="87" s="1"/>
  <c r="K277" i="30"/>
  <c r="B1446" i="87" s="1"/>
  <c r="C1446" i="87" s="1"/>
  <c r="K278" i="30"/>
  <c r="B1447" i="87" s="1"/>
  <c r="C1447" i="87" s="1"/>
  <c r="K279" i="30"/>
  <c r="B1448" i="87" s="1"/>
  <c r="C1448" i="87" s="1"/>
  <c r="K280" i="30"/>
  <c r="B1450" i="87" s="1"/>
  <c r="C1450" i="87" s="1"/>
  <c r="D281" i="30"/>
  <c r="B1388" i="87" s="1"/>
  <c r="C1388" i="87" s="1"/>
  <c r="K282" i="30"/>
  <c r="B1453" i="87" s="1"/>
  <c r="C1453" i="87" s="1"/>
  <c r="K284" i="30"/>
  <c r="B4110" i="87"/>
  <c r="C4110" i="87" s="1"/>
  <c r="B3666" i="87"/>
  <c r="C3666" i="87" s="1"/>
  <c r="K292" i="30"/>
  <c r="K293" i="30"/>
  <c r="B1457" i="87" s="1"/>
  <c r="C1457" i="87" s="1"/>
  <c r="K294" i="30"/>
  <c r="B2789" i="87" s="1"/>
  <c r="C2789" i="87" s="1"/>
  <c r="K295" i="30"/>
  <c r="B2790" i="87" s="1"/>
  <c r="C2790" i="87" s="1"/>
  <c r="K296" i="30"/>
  <c r="B1458" i="87" s="1"/>
  <c r="C1458" i="87" s="1"/>
  <c r="H297" i="30"/>
  <c r="H299" i="30" s="1"/>
  <c r="K298" i="30"/>
  <c r="B154" i="87" s="1"/>
  <c r="C154" i="87" s="1"/>
  <c r="K305" i="30"/>
  <c r="B1499" i="87" s="1"/>
  <c r="C1499" i="87" s="1"/>
  <c r="K306" i="30"/>
  <c r="B1502" i="87" s="1"/>
  <c r="C1502" i="87" s="1"/>
  <c r="C307" i="30"/>
  <c r="C316" i="30" s="1"/>
  <c r="B1468" i="87" s="1"/>
  <c r="C1468" i="87" s="1"/>
  <c r="D307" i="30"/>
  <c r="E307" i="30"/>
  <c r="F307" i="30"/>
  <c r="F316" i="30" s="1"/>
  <c r="B1486" i="87" s="1"/>
  <c r="C1486" i="87" s="1"/>
  <c r="G307" i="30"/>
  <c r="G316" i="30" s="1"/>
  <c r="H128" i="73" s="1"/>
  <c r="H307" i="30"/>
  <c r="I307" i="30"/>
  <c r="K311" i="30"/>
  <c r="K312" i="30"/>
  <c r="B4044" i="87" s="1"/>
  <c r="C4044" i="87" s="1"/>
  <c r="K313" i="30"/>
  <c r="B3661" i="87" s="1"/>
  <c r="C3661" i="87" s="1"/>
  <c r="E314" i="30"/>
  <c r="B6479" i="87" s="1"/>
  <c r="C6479" i="87" s="1"/>
  <c r="H314" i="30"/>
  <c r="B6480" i="87" s="1"/>
  <c r="C6480" i="87" s="1"/>
  <c r="K315" i="30"/>
  <c r="H18" i="73" s="1"/>
  <c r="B6491" i="87"/>
  <c r="C6491" i="87" s="1"/>
  <c r="B6527" i="87"/>
  <c r="C6527" i="87" s="1"/>
  <c r="C6578" i="87"/>
  <c r="C6579" i="87"/>
  <c r="C6574" i="87"/>
  <c r="C6610" i="87"/>
  <c r="C6611" i="87"/>
  <c r="C6598" i="87"/>
  <c r="B3612" i="87"/>
  <c r="C3612" i="87" s="1"/>
  <c r="B3563" i="87"/>
  <c r="C3563" i="87" s="1"/>
  <c r="B3570" i="87"/>
  <c r="C3570" i="87" s="1"/>
  <c r="B3591" i="87"/>
  <c r="C3591" i="87" s="1"/>
  <c r="B3598" i="87"/>
  <c r="C3598" i="87" s="1"/>
  <c r="B6587" i="87"/>
  <c r="C6587" i="87" s="1"/>
  <c r="B3615" i="87"/>
  <c r="C3615" i="87" s="1"/>
  <c r="B3617" i="87"/>
  <c r="C3617" i="87" s="1"/>
  <c r="B3619" i="87"/>
  <c r="C3619" i="87" s="1"/>
  <c r="B6594" i="87"/>
  <c r="C6594" i="87" s="1"/>
  <c r="B6668" i="87"/>
  <c r="C6668" i="87" s="1"/>
  <c r="B6916" i="87"/>
  <c r="B158" i="87"/>
  <c r="C158" i="87" s="1"/>
  <c r="C12" i="14"/>
  <c r="D12" i="14"/>
  <c r="B5278" i="87" s="1"/>
  <c r="C5278" i="87" s="1"/>
  <c r="E12" i="14"/>
  <c r="B5457" i="87" s="1"/>
  <c r="C5457" i="87" s="1"/>
  <c r="F12" i="14"/>
  <c r="G12" i="14"/>
  <c r="B5669" i="87" s="1"/>
  <c r="C5669" i="87" s="1"/>
  <c r="H12" i="14"/>
  <c r="B5817" i="87" s="1"/>
  <c r="C5817" i="87" s="1"/>
  <c r="I12" i="14"/>
  <c r="B5862" i="87" s="1"/>
  <c r="C5862" i="87" s="1"/>
  <c r="J12" i="14"/>
  <c r="B6067" i="87" s="1"/>
  <c r="C6067" i="87" s="1"/>
  <c r="K12" i="14"/>
  <c r="B5931" i="87" s="1"/>
  <c r="C5931" i="87" s="1"/>
  <c r="C18" i="14"/>
  <c r="B5015" i="87" s="1"/>
  <c r="C5015" i="87" s="1"/>
  <c r="D18" i="14"/>
  <c r="B5283" i="87" s="1"/>
  <c r="C5283" i="87" s="1"/>
  <c r="E18" i="14"/>
  <c r="B5462" i="87" s="1"/>
  <c r="C5462" i="87" s="1"/>
  <c r="F18" i="14"/>
  <c r="B5506" i="87" s="1"/>
  <c r="C5506" i="87" s="1"/>
  <c r="G18" i="14"/>
  <c r="B5674" i="87" s="1"/>
  <c r="C5674" i="87" s="1"/>
  <c r="H18" i="14"/>
  <c r="B5822" i="87" s="1"/>
  <c r="C5822" i="87" s="1"/>
  <c r="I18" i="14"/>
  <c r="B5867" i="87" s="1"/>
  <c r="C5867" i="87" s="1"/>
  <c r="J18" i="14"/>
  <c r="B6072" i="87" s="1"/>
  <c r="C6072" i="87" s="1"/>
  <c r="K18" i="14"/>
  <c r="B5936" i="87" s="1"/>
  <c r="C5936" i="87" s="1"/>
  <c r="C40" i="14"/>
  <c r="B5031" i="87" s="1"/>
  <c r="C5031" i="87" s="1"/>
  <c r="F63" i="14"/>
  <c r="B5523" i="87" s="1"/>
  <c r="C5523" i="87" s="1"/>
  <c r="C67" i="14"/>
  <c r="B5034" i="87" s="1"/>
  <c r="C5034" i="87" s="1"/>
  <c r="D67" i="14"/>
  <c r="B5286" i="87" s="1"/>
  <c r="C5286" i="87" s="1"/>
  <c r="E67" i="14"/>
  <c r="B5465" i="87" s="1"/>
  <c r="C5465" i="87" s="1"/>
  <c r="F67" i="14"/>
  <c r="B5526" i="87" s="1"/>
  <c r="C5526" i="87" s="1"/>
  <c r="G67" i="14"/>
  <c r="B5677" i="87" s="1"/>
  <c r="C5677" i="87" s="1"/>
  <c r="H67" i="14"/>
  <c r="B5825" i="87" s="1"/>
  <c r="C5825" i="87" s="1"/>
  <c r="I67" i="14"/>
  <c r="B5870" i="87" s="1"/>
  <c r="C5870" i="87" s="1"/>
  <c r="J67" i="14"/>
  <c r="B6085" i="87" s="1"/>
  <c r="C6085" i="87" s="1"/>
  <c r="K67" i="14"/>
  <c r="B5939" i="87" s="1"/>
  <c r="C5939" i="87" s="1"/>
  <c r="C75" i="14"/>
  <c r="B5040" i="87" s="1"/>
  <c r="C5040" i="87" s="1"/>
  <c r="B5046" i="87"/>
  <c r="C5046" i="87" s="1"/>
  <c r="D83" i="14"/>
  <c r="B5292" i="87" s="1"/>
  <c r="C5292" i="87" s="1"/>
  <c r="C95" i="14"/>
  <c r="B5056" i="87" s="1"/>
  <c r="C5056" i="87" s="1"/>
  <c r="C110" i="14"/>
  <c r="B5064" i="87" s="1"/>
  <c r="C5064" i="87" s="1"/>
  <c r="D110" i="14"/>
  <c r="B5299" i="87" s="1"/>
  <c r="C5299" i="87" s="1"/>
  <c r="E110" i="14"/>
  <c r="B5470" i="87" s="1"/>
  <c r="C5470" i="87" s="1"/>
  <c r="F110" i="14"/>
  <c r="B5531" i="87" s="1"/>
  <c r="C5531" i="87" s="1"/>
  <c r="G110" i="14"/>
  <c r="B5681" i="87" s="1"/>
  <c r="C5681" i="87" s="1"/>
  <c r="H110" i="14"/>
  <c r="B5830" i="87" s="1"/>
  <c r="C5830" i="87" s="1"/>
  <c r="I110" i="14"/>
  <c r="B5874" i="87" s="1"/>
  <c r="C5874" i="87" s="1"/>
  <c r="J110" i="14"/>
  <c r="B6439" i="87" s="1"/>
  <c r="K110" i="14"/>
  <c r="B5943" i="87" s="1"/>
  <c r="C5943" i="87" s="1"/>
  <c r="C117" i="14"/>
  <c r="B5069" i="87" s="1"/>
  <c r="C5069" i="87" s="1"/>
  <c r="D117" i="14"/>
  <c r="B5304" i="87" s="1"/>
  <c r="C5304" i="87" s="1"/>
  <c r="F117" i="14"/>
  <c r="B5536" i="87" s="1"/>
  <c r="C5536" i="87" s="1"/>
  <c r="G117" i="14"/>
  <c r="B5685" i="87" s="1"/>
  <c r="C5685" i="87" s="1"/>
  <c r="C124" i="14"/>
  <c r="B5076" i="87" s="1"/>
  <c r="C5076" i="87" s="1"/>
  <c r="D124" i="14"/>
  <c r="B5311" i="87" s="1"/>
  <c r="C5311" i="87" s="1"/>
  <c r="E124" i="14"/>
  <c r="B5478" i="87" s="1"/>
  <c r="C5478" i="87" s="1"/>
  <c r="F124" i="14"/>
  <c r="B5543" i="87" s="1"/>
  <c r="C5543" i="87" s="1"/>
  <c r="G124" i="14"/>
  <c r="B5692" i="87" s="1"/>
  <c r="C5692" i="87" s="1"/>
  <c r="H124" i="14"/>
  <c r="B5837" i="87" s="1"/>
  <c r="C5837" i="87" s="1"/>
  <c r="J124" i="14"/>
  <c r="B6130" i="87" s="1"/>
  <c r="C6130" i="87" s="1"/>
  <c r="K124" i="14"/>
  <c r="B5950" i="87" s="1"/>
  <c r="C5950" i="87" s="1"/>
  <c r="C134" i="14"/>
  <c r="B5091" i="87" s="1"/>
  <c r="C5091" i="87" s="1"/>
  <c r="D134" i="14"/>
  <c r="B5313" i="87" s="1"/>
  <c r="C5313" i="87" s="1"/>
  <c r="F134" i="14"/>
  <c r="B5558" i="87" s="1"/>
  <c r="C5558" i="87" s="1"/>
  <c r="C143" i="14"/>
  <c r="B5105" i="87" s="1"/>
  <c r="C5105" i="87" s="1"/>
  <c r="D143" i="14"/>
  <c r="B5327" i="87" s="1"/>
  <c r="C5327" i="87" s="1"/>
  <c r="G143" i="14"/>
  <c r="C147" i="14"/>
  <c r="B5109" i="87" s="1"/>
  <c r="C5109" i="87" s="1"/>
  <c r="G147" i="14"/>
  <c r="B5700" i="87" s="1"/>
  <c r="C5700" i="87" s="1"/>
  <c r="C157" i="14"/>
  <c r="B5122" i="87" s="1"/>
  <c r="C5122" i="87" s="1"/>
  <c r="D157" i="14"/>
  <c r="B5338" i="87" s="1"/>
  <c r="C5338" i="87" s="1"/>
  <c r="F157" i="14"/>
  <c r="B5562" i="87" s="1"/>
  <c r="C5562" i="87" s="1"/>
  <c r="G157" i="14"/>
  <c r="B4301" i="87" s="1"/>
  <c r="C4301" i="87" s="1"/>
  <c r="E171" i="14"/>
  <c r="B5481" i="87" s="1"/>
  <c r="C5481" i="87" s="1"/>
  <c r="H171" i="14"/>
  <c r="B5843" i="87" s="1"/>
  <c r="C5843" i="87" s="1"/>
  <c r="I171" i="14"/>
  <c r="B4307" i="87" s="1"/>
  <c r="C4307" i="87" s="1"/>
  <c r="J171" i="14"/>
  <c r="B6169" i="87" s="1"/>
  <c r="C6169" i="87" s="1"/>
  <c r="K171" i="14"/>
  <c r="B4944" i="87" s="1"/>
  <c r="C4944" i="87" s="1"/>
  <c r="C177" i="14"/>
  <c r="B5169" i="87" s="1"/>
  <c r="C5169" i="87" s="1"/>
  <c r="D177" i="14"/>
  <c r="B5367" i="87" s="1"/>
  <c r="C5367" i="87" s="1"/>
  <c r="E177" i="14"/>
  <c r="B4316" i="87" s="1"/>
  <c r="C4316" i="87" s="1"/>
  <c r="F177" i="14"/>
  <c r="B5599" i="87" s="1"/>
  <c r="C5599" i="87" s="1"/>
  <c r="G177" i="14"/>
  <c r="B5724" i="87" s="1"/>
  <c r="C5724" i="87" s="1"/>
  <c r="H177" i="14"/>
  <c r="B4894" i="87" s="1"/>
  <c r="C4894" i="87" s="1"/>
  <c r="I177" i="14"/>
  <c r="B4317" i="87" s="1"/>
  <c r="C4317" i="87" s="1"/>
  <c r="J177" i="14"/>
  <c r="B6173" i="87" s="1"/>
  <c r="C6173" i="87" s="1"/>
  <c r="K177" i="14"/>
  <c r="B4895" i="87" s="1"/>
  <c r="C4895" i="87" s="1"/>
  <c r="C183" i="14"/>
  <c r="B5176" i="87" s="1"/>
  <c r="C5176" i="87" s="1"/>
  <c r="D183" i="14"/>
  <c r="B5369" i="87" s="1"/>
  <c r="C5369" i="87" s="1"/>
  <c r="F183" i="14"/>
  <c r="B5602" i="87" s="1"/>
  <c r="C5602" i="87" s="1"/>
  <c r="G183" i="14"/>
  <c r="B5728" i="87" s="1"/>
  <c r="C5728" i="87" s="1"/>
  <c r="H183" i="14"/>
  <c r="B5852" i="87" s="1"/>
  <c r="C5852" i="87" s="1"/>
  <c r="K183" i="14"/>
  <c r="B5960" i="87" s="1"/>
  <c r="C5960" i="87" s="1"/>
  <c r="C190" i="14"/>
  <c r="B4339" i="87" s="1"/>
  <c r="C4339" i="87" s="1"/>
  <c r="D190" i="14"/>
  <c r="B4340" i="87" s="1"/>
  <c r="C4340" i="87" s="1"/>
  <c r="F190" i="14"/>
  <c r="B4341" i="87" s="1"/>
  <c r="C4341" i="87" s="1"/>
  <c r="G190" i="14"/>
  <c r="B4342" i="87" s="1"/>
  <c r="C4342" i="87" s="1"/>
  <c r="C200" i="14"/>
  <c r="B5190" i="87" s="1"/>
  <c r="C5190" i="87" s="1"/>
  <c r="G200" i="14"/>
  <c r="B6182" i="87" s="1"/>
  <c r="C6182" i="87" s="1"/>
  <c r="C206" i="14"/>
  <c r="B5204" i="87" s="1"/>
  <c r="C5204" i="87" s="1"/>
  <c r="D206" i="14"/>
  <c r="B5388" i="87" s="1"/>
  <c r="C5388" i="87" s="1"/>
  <c r="F206" i="14"/>
  <c r="B5621" i="87" s="1"/>
  <c r="C5621" i="87" s="1"/>
  <c r="G206" i="14"/>
  <c r="B5747" i="87" s="1"/>
  <c r="C5747" i="87" s="1"/>
  <c r="C211" i="14"/>
  <c r="B4355" i="87" s="1"/>
  <c r="C4355" i="87" s="1"/>
  <c r="D211" i="14"/>
  <c r="B4356" i="87" s="1"/>
  <c r="C4356" i="87" s="1"/>
  <c r="F211" i="14"/>
  <c r="B4357" i="87" s="1"/>
  <c r="C4357" i="87" s="1"/>
  <c r="G211" i="14"/>
  <c r="B4358" i="87" s="1"/>
  <c r="C4358" i="87" s="1"/>
  <c r="C219" i="14"/>
  <c r="B5230" i="87" s="1"/>
  <c r="C5230" i="87" s="1"/>
  <c r="D219" i="14"/>
  <c r="B5414" i="87" s="1"/>
  <c r="C5414" i="87" s="1"/>
  <c r="F219" i="14"/>
  <c r="B5647" i="87" s="1"/>
  <c r="C5647" i="87" s="1"/>
  <c r="G219" i="14"/>
  <c r="B5773" i="87" s="1"/>
  <c r="C5773" i="87" s="1"/>
  <c r="C223" i="14"/>
  <c r="B5248" i="87" s="1"/>
  <c r="C5248" i="87" s="1"/>
  <c r="D223" i="14"/>
  <c r="B5432" i="87" s="1"/>
  <c r="C5432" i="87" s="1"/>
  <c r="G223" i="14"/>
  <c r="B5791" i="87" s="1"/>
  <c r="C5791" i="87" s="1"/>
  <c r="C254" i="14"/>
  <c r="B6698" i="87" s="1"/>
  <c r="C6698" i="87" s="1"/>
  <c r="D254" i="14"/>
  <c r="B6729" i="87" s="1"/>
  <c r="C6729" i="87" s="1"/>
  <c r="E254" i="14"/>
  <c r="E268" i="14" s="1"/>
  <c r="B6969" i="87" s="1"/>
  <c r="F254" i="14"/>
  <c r="B6789" i="87" s="1"/>
  <c r="C6789" i="87" s="1"/>
  <c r="G254" i="14"/>
  <c r="B6819" i="87" s="1"/>
  <c r="C6819" i="87" s="1"/>
  <c r="H254" i="14"/>
  <c r="B6849" i="87" s="1"/>
  <c r="C6849" i="87" s="1"/>
  <c r="J254" i="14"/>
  <c r="J268" i="14" s="1"/>
  <c r="K254" i="14"/>
  <c r="K268" i="14" s="1"/>
  <c r="B4386" i="87" s="1"/>
  <c r="C4386" i="87" s="1"/>
  <c r="C15" i="87"/>
  <c r="C32" i="87"/>
  <c r="C48" i="87"/>
  <c r="C63" i="87"/>
  <c r="C79" i="87"/>
  <c r="C93" i="87"/>
  <c r="C104" i="87"/>
  <c r="C6054" i="87"/>
  <c r="C126" i="87"/>
  <c r="C27" i="87"/>
  <c r="C44" i="87"/>
  <c r="C58" i="87"/>
  <c r="C75" i="87"/>
  <c r="C89" i="87"/>
  <c r="C99" i="87"/>
  <c r="C110" i="87"/>
  <c r="C6060" i="87"/>
  <c r="C135" i="87"/>
  <c r="F15" i="73"/>
  <c r="F103" i="73" s="1"/>
  <c r="B7115" i="87" s="1"/>
  <c r="C20" i="73"/>
  <c r="B4075" i="87" s="1"/>
  <c r="C4075" i="87" s="1"/>
  <c r="D20" i="73"/>
  <c r="B4076" i="87" s="1"/>
  <c r="C4076" i="87" s="1"/>
  <c r="E20" i="73"/>
  <c r="B4119" i="87" s="1"/>
  <c r="C4119" i="87" s="1"/>
  <c r="F20" i="73"/>
  <c r="B4077" i="87" s="1"/>
  <c r="C4077" i="87" s="1"/>
  <c r="G20" i="73"/>
  <c r="B4120" i="87" s="1"/>
  <c r="C4120" i="87" s="1"/>
  <c r="H20" i="73"/>
  <c r="B4078" i="87" s="1"/>
  <c r="C4078" i="87" s="1"/>
  <c r="J20" i="73"/>
  <c r="B5994" i="87" s="1"/>
  <c r="C5994" i="87" s="1"/>
  <c r="K20" i="73"/>
  <c r="B4079" i="87" s="1"/>
  <c r="C4079" i="87" s="1"/>
  <c r="D31" i="73"/>
  <c r="B3105" i="87" s="1"/>
  <c r="C3105" i="87" s="1"/>
  <c r="D32" i="73"/>
  <c r="B3642" i="87" s="1"/>
  <c r="C3642" i="87" s="1"/>
  <c r="E33" i="73"/>
  <c r="B3643" i="87" s="1"/>
  <c r="C3643" i="87" s="1"/>
  <c r="E39" i="73"/>
  <c r="E40" i="73"/>
  <c r="B6004" i="87" s="1"/>
  <c r="C6004" i="87" s="1"/>
  <c r="E41" i="73"/>
  <c r="B6005" i="87" s="1"/>
  <c r="C6005" i="87" s="1"/>
  <c r="E42" i="73"/>
  <c r="B6006" i="87" s="1"/>
  <c r="C6006" i="87" s="1"/>
  <c r="H43" i="73"/>
  <c r="C20" i="76" s="1"/>
  <c r="C46" i="73"/>
  <c r="F46" i="73"/>
  <c r="G46" i="73"/>
  <c r="I46" i="73"/>
  <c r="I113" i="73" s="1"/>
  <c r="J46" i="73"/>
  <c r="J113" i="73" s="1"/>
  <c r="K46" i="73"/>
  <c r="I50" i="73"/>
  <c r="B2049" i="87" s="1"/>
  <c r="C2049" i="87" s="1"/>
  <c r="C79" i="73"/>
  <c r="D79" i="73"/>
  <c r="D116" i="73" s="1"/>
  <c r="E79" i="73"/>
  <c r="F79" i="73"/>
  <c r="G79" i="73"/>
  <c r="H79" i="73"/>
  <c r="J79" i="73"/>
  <c r="K79" i="73"/>
  <c r="D24" i="70"/>
  <c r="G27" i="70" s="1"/>
  <c r="D28" i="70"/>
  <c r="D33" i="70"/>
  <c r="I33" i="70"/>
  <c r="C64" i="70"/>
  <c r="C65" i="70"/>
  <c r="C25" i="89"/>
  <c r="K130" i="73"/>
  <c r="B6591" i="87"/>
  <c r="C6591" i="87" s="1"/>
  <c r="B6910" i="87"/>
  <c r="K18" i="73"/>
  <c r="C6576" i="87"/>
  <c r="C6569" i="87"/>
  <c r="B6595" i="87"/>
  <c r="C6595" i="87" s="1"/>
  <c r="B3607" i="87"/>
  <c r="C3607" i="87" s="1"/>
  <c r="C6567" i="87"/>
  <c r="B3667" i="87"/>
  <c r="C3667" i="87" s="1"/>
  <c r="H143" i="30"/>
  <c r="B1211" i="87" s="1"/>
  <c r="C1211" i="87" s="1"/>
  <c r="H114" i="30"/>
  <c r="B997" i="87" s="1"/>
  <c r="C997" i="87" s="1"/>
  <c r="Q21" i="89"/>
  <c r="Y21" i="89" s="1"/>
  <c r="V21" i="89"/>
  <c r="Z21" i="89" s="1"/>
  <c r="B1065" i="87" l="1"/>
  <c r="C1065" i="87" s="1"/>
  <c r="I16" i="99"/>
  <c r="B5010" i="87"/>
  <c r="C5010" i="87" s="1"/>
  <c r="C112" i="14"/>
  <c r="B7304" i="87" s="1"/>
  <c r="C7304" i="87" s="1"/>
  <c r="J133" i="30"/>
  <c r="B6387" i="87" s="1"/>
  <c r="C6387" i="87" s="1"/>
  <c r="H127" i="73"/>
  <c r="D25" i="89"/>
  <c r="B6015" i="87"/>
  <c r="C6015" i="87" s="1"/>
  <c r="I79" i="73"/>
  <c r="B3262" i="87" s="1"/>
  <c r="C3262" i="87" s="1"/>
  <c r="B671" i="87"/>
  <c r="C671" i="87" s="1"/>
  <c r="C76" i="30"/>
  <c r="B6039" i="87"/>
  <c r="C6039" i="87" s="1"/>
  <c r="J116" i="73"/>
  <c r="B3204" i="87"/>
  <c r="C3204" i="87" s="1"/>
  <c r="G116" i="73"/>
  <c r="B3220" i="87"/>
  <c r="C3220" i="87" s="1"/>
  <c r="E116" i="73"/>
  <c r="B3202" i="87"/>
  <c r="C3202" i="87" s="1"/>
  <c r="G113" i="73"/>
  <c r="C24" i="89"/>
  <c r="C26" i="89" s="1"/>
  <c r="C113" i="73"/>
  <c r="F133" i="30"/>
  <c r="F155" i="30" s="1"/>
  <c r="J80" i="73"/>
  <c r="J117" i="73" s="1"/>
  <c r="B3173" i="87"/>
  <c r="C3173" i="87" s="1"/>
  <c r="C16" i="76"/>
  <c r="B3530" i="87"/>
  <c r="C3530" i="87" s="1"/>
  <c r="K116" i="73"/>
  <c r="B3242" i="87"/>
  <c r="C3242" i="87" s="1"/>
  <c r="H116" i="73"/>
  <c r="B7164" i="87" s="1"/>
  <c r="C7164" i="87" s="1"/>
  <c r="B3198" i="87"/>
  <c r="C3198" i="87" s="1"/>
  <c r="F116" i="73"/>
  <c r="B3181" i="87"/>
  <c r="C3181" i="87" s="1"/>
  <c r="B3175" i="87"/>
  <c r="C3175" i="87" s="1"/>
  <c r="C116" i="73"/>
  <c r="B3528" i="87"/>
  <c r="C3528" i="87" s="1"/>
  <c r="K113" i="73"/>
  <c r="E24" i="89"/>
  <c r="F113" i="73"/>
  <c r="B6003" i="87"/>
  <c r="C6003" i="87" s="1"/>
  <c r="S22" i="89"/>
  <c r="T22" i="89"/>
  <c r="Q13" i="89"/>
  <c r="Y13" i="89" s="1"/>
  <c r="E200" i="30"/>
  <c r="B1296" i="87" s="1"/>
  <c r="C1296" i="87" s="1"/>
  <c r="D133" i="30"/>
  <c r="B1177" i="87" s="1"/>
  <c r="C1177" i="87" s="1"/>
  <c r="B1491" i="87"/>
  <c r="C1491" i="87" s="1"/>
  <c r="H212" i="30"/>
  <c r="B1319" i="87" s="1"/>
  <c r="C1319" i="87" s="1"/>
  <c r="K265" i="30"/>
  <c r="B1435" i="87" s="1"/>
  <c r="C1435" i="87" s="1"/>
  <c r="K151" i="30"/>
  <c r="K153" i="30" s="1"/>
  <c r="B1231" i="87" s="1"/>
  <c r="C1231" i="87" s="1"/>
  <c r="G76" i="30"/>
  <c r="B931" i="87" s="1"/>
  <c r="C931" i="87" s="1"/>
  <c r="H133" i="30"/>
  <c r="B1210" i="87" s="1"/>
  <c r="C1210" i="87" s="1"/>
  <c r="B907" i="87"/>
  <c r="C907" i="87" s="1"/>
  <c r="B156" i="87"/>
  <c r="C156" i="87" s="1"/>
  <c r="K49" i="30"/>
  <c r="B1063" i="87" s="1"/>
  <c r="C1063" i="87" s="1"/>
  <c r="H153" i="30"/>
  <c r="B1216" i="87" s="1"/>
  <c r="C1216" i="87" s="1"/>
  <c r="K247" i="30"/>
  <c r="B1429" i="87" s="1"/>
  <c r="C1429" i="87" s="1"/>
  <c r="E76" i="30"/>
  <c r="B12" i="87"/>
  <c r="C12" i="87" s="1"/>
  <c r="K106" i="73"/>
  <c r="B7207" i="87" s="1"/>
  <c r="C7207" i="87" s="1"/>
  <c r="B11" i="87"/>
  <c r="C11" i="87" s="1"/>
  <c r="H106" i="73"/>
  <c r="B7158" i="87" s="1"/>
  <c r="F80" i="73"/>
  <c r="F117" i="73" s="1"/>
  <c r="E46" i="73"/>
  <c r="E113" i="73" s="1"/>
  <c r="K80" i="73"/>
  <c r="K117" i="73" s="1"/>
  <c r="G7" i="89"/>
  <c r="W7" i="89" s="1"/>
  <c r="B1200" i="87"/>
  <c r="C1200" i="87" s="1"/>
  <c r="G133" i="30"/>
  <c r="B1202" i="87" s="1"/>
  <c r="C1202" i="87" s="1"/>
  <c r="B729" i="87"/>
  <c r="C729" i="87" s="1"/>
  <c r="D76" i="30"/>
  <c r="D117" i="30" s="1"/>
  <c r="B7316" i="87" s="1"/>
  <c r="C7316" i="87" s="1"/>
  <c r="B722" i="87"/>
  <c r="C722" i="87" s="1"/>
  <c r="K34" i="30"/>
  <c r="K67" i="30"/>
  <c r="B1077" i="87" s="1"/>
  <c r="C1077" i="87" s="1"/>
  <c r="B4100" i="87"/>
  <c r="C4100" i="87" s="1"/>
  <c r="B3261" i="87"/>
  <c r="C3261" i="87" s="1"/>
  <c r="F24" i="89"/>
  <c r="B6012" i="87"/>
  <c r="C6012" i="87" s="1"/>
  <c r="H46" i="73"/>
  <c r="H80" i="73" s="1"/>
  <c r="H117" i="73" s="1"/>
  <c r="B7165" i="87" s="1"/>
  <c r="C7165" i="87" s="1"/>
  <c r="B3577" i="87"/>
  <c r="C3577" i="87" s="1"/>
  <c r="O22" i="89"/>
  <c r="M22" i="89"/>
  <c r="R22" i="89"/>
  <c r="V22" i="89" s="1"/>
  <c r="Z22" i="89" s="1"/>
  <c r="N22" i="89"/>
  <c r="B1485" i="87"/>
  <c r="C1485" i="87" s="1"/>
  <c r="K74" i="30"/>
  <c r="B1085" i="87" s="1"/>
  <c r="C1085" i="87" s="1"/>
  <c r="K172" i="14"/>
  <c r="B5958" i="87" s="1"/>
  <c r="C5958" i="87" s="1"/>
  <c r="F171" i="14"/>
  <c r="B5588" i="87" s="1"/>
  <c r="C5588" i="87" s="1"/>
  <c r="F6" i="73"/>
  <c r="F94" i="73" s="1"/>
  <c r="B6909" i="87"/>
  <c r="C6909" i="87" s="1"/>
  <c r="F111" i="14"/>
  <c r="B5532" i="87" s="1"/>
  <c r="C5532" i="87" s="1"/>
  <c r="E111" i="14"/>
  <c r="B5501" i="87"/>
  <c r="C5501" i="87" s="1"/>
  <c r="D6" i="73"/>
  <c r="D94" i="73" s="1"/>
  <c r="J269" i="14"/>
  <c r="B6186" i="87" s="1"/>
  <c r="C6186" i="87" s="1"/>
  <c r="H111" i="14"/>
  <c r="D268" i="14"/>
  <c r="B5445" i="87" s="1"/>
  <c r="C5445" i="87" s="1"/>
  <c r="C6" i="73"/>
  <c r="C94" i="73" s="1"/>
  <c r="G171" i="14"/>
  <c r="B5714" i="87" s="1"/>
  <c r="C5714" i="87" s="1"/>
  <c r="D111" i="14"/>
  <c r="C111" i="14"/>
  <c r="B6759" i="87"/>
  <c r="C6759" i="87" s="1"/>
  <c r="B5696" i="87"/>
  <c r="C5696" i="87" s="1"/>
  <c r="I111" i="14"/>
  <c r="G268" i="14"/>
  <c r="C171" i="14"/>
  <c r="F268" i="14"/>
  <c r="B5657" i="87" s="1"/>
  <c r="C5657" i="87" s="1"/>
  <c r="K269" i="14"/>
  <c r="B5966" i="87" s="1"/>
  <c r="C5966" i="87" s="1"/>
  <c r="B1308" i="87"/>
  <c r="C1308" i="87" s="1"/>
  <c r="G214" i="30"/>
  <c r="B1309" i="87" s="1"/>
  <c r="C1309" i="87" s="1"/>
  <c r="B1183" i="87"/>
  <c r="C1183" i="87" s="1"/>
  <c r="E133" i="30"/>
  <c r="B1492" i="87"/>
  <c r="C1492" i="87" s="1"/>
  <c r="E269" i="14"/>
  <c r="H124" i="73"/>
  <c r="E172" i="14"/>
  <c r="C19" i="76"/>
  <c r="B3196" i="87"/>
  <c r="C3196" i="87" s="1"/>
  <c r="C6565" i="87"/>
  <c r="G111" i="14"/>
  <c r="K111" i="14"/>
  <c r="G6" i="73"/>
  <c r="J172" i="14"/>
  <c r="C18" i="76"/>
  <c r="E25" i="89"/>
  <c r="K59" i="30"/>
  <c r="B1069" i="87" s="1"/>
  <c r="C1069" i="87" s="1"/>
  <c r="H76" i="30"/>
  <c r="B6666" i="87"/>
  <c r="C6666" i="87" s="1"/>
  <c r="D171" i="14"/>
  <c r="B5356" i="87" s="1"/>
  <c r="C5356" i="87" s="1"/>
  <c r="I172" i="14"/>
  <c r="B4160" i="87" s="1"/>
  <c r="C4160" i="87" s="1"/>
  <c r="D46" i="73"/>
  <c r="D113" i="73" s="1"/>
  <c r="B7084" i="87" s="1"/>
  <c r="C7084" i="87" s="1"/>
  <c r="C80" i="73"/>
  <c r="C117" i="73" s="1"/>
  <c r="E18" i="73"/>
  <c r="H268" i="14"/>
  <c r="B4385" i="87" s="1"/>
  <c r="C4385" i="87" s="1"/>
  <c r="C268" i="14"/>
  <c r="H172" i="14"/>
  <c r="C133" i="30"/>
  <c r="B1169" i="87" s="1"/>
  <c r="C1169" i="87" s="1"/>
  <c r="L21" i="89"/>
  <c r="X21" i="89" s="1"/>
  <c r="L13" i="89"/>
  <c r="X13" i="89" s="1"/>
  <c r="J22" i="89"/>
  <c r="L22" i="89" s="1"/>
  <c r="X22" i="89" s="1"/>
  <c r="K112" i="30"/>
  <c r="B6636" i="87" s="1"/>
  <c r="C6636" i="87" s="1"/>
  <c r="V26" i="89"/>
  <c r="Z26" i="89" s="1"/>
  <c r="Q26" i="89"/>
  <c r="Y26" i="89" s="1"/>
  <c r="L26" i="89"/>
  <c r="X26" i="89" s="1"/>
  <c r="V13" i="89"/>
  <c r="Z13" i="89" s="1"/>
  <c r="E316" i="30"/>
  <c r="B1480" i="87" s="1"/>
  <c r="C1480" i="87" s="1"/>
  <c r="C6568" i="87"/>
  <c r="B3579" i="87"/>
  <c r="C3579" i="87" s="1"/>
  <c r="C6570" i="87"/>
  <c r="B1497" i="87"/>
  <c r="C1497" i="87" s="1"/>
  <c r="H316" i="30"/>
  <c r="B1354" i="87"/>
  <c r="C1354" i="87" s="1"/>
  <c r="B3593" i="87"/>
  <c r="C3593" i="87" s="1"/>
  <c r="H176" i="30"/>
  <c r="B1467" i="87"/>
  <c r="C1467" i="87" s="1"/>
  <c r="B1479" i="87"/>
  <c r="C1479" i="87" s="1"/>
  <c r="F18" i="73"/>
  <c r="B3565" i="87"/>
  <c r="C3565" i="87" s="1"/>
  <c r="B3600" i="87"/>
  <c r="C3600" i="87" s="1"/>
  <c r="F76" i="30"/>
  <c r="F117" i="30" s="1"/>
  <c r="B7318" i="87" s="1"/>
  <c r="C7318" i="87" s="1"/>
  <c r="J76" i="30"/>
  <c r="J117" i="30" s="1"/>
  <c r="K307" i="30"/>
  <c r="H14" i="73" s="1"/>
  <c r="G18" i="73"/>
  <c r="C18" i="73"/>
  <c r="D15" i="73"/>
  <c r="D103" i="73" s="1"/>
  <c r="B7076" i="87" s="1"/>
  <c r="B4043" i="87"/>
  <c r="C4043" i="87" s="1"/>
  <c r="K314" i="30"/>
  <c r="H16" i="73" s="1"/>
  <c r="H104" i="73" s="1"/>
  <c r="B7157" i="87" s="1"/>
  <c r="B6466" i="87"/>
  <c r="C6466" i="87" s="1"/>
  <c r="I316" i="30"/>
  <c r="B1473" i="87"/>
  <c r="C1473" i="87" s="1"/>
  <c r="D316" i="30"/>
  <c r="B1396" i="87"/>
  <c r="C1396" i="87" s="1"/>
  <c r="I214" i="30"/>
  <c r="B6406" i="87" s="1"/>
  <c r="C6406" i="87" s="1"/>
  <c r="C214" i="30"/>
  <c r="B1284" i="87" s="1"/>
  <c r="C1284" i="87" s="1"/>
  <c r="B2930" i="87"/>
  <c r="C2930" i="87" s="1"/>
  <c r="K141" i="30"/>
  <c r="K143" i="30" s="1"/>
  <c r="I133" i="30"/>
  <c r="I76" i="30"/>
  <c r="K128" i="73"/>
  <c r="B3594" i="87"/>
  <c r="C3594" i="87" s="1"/>
  <c r="B2541" i="87"/>
  <c r="C2541" i="87" s="1"/>
  <c r="E17" i="89"/>
  <c r="B3584" i="87"/>
  <c r="C3584" i="87" s="1"/>
  <c r="B1455" i="87"/>
  <c r="C1455" i="87" s="1"/>
  <c r="G15" i="73"/>
  <c r="B1302" i="87"/>
  <c r="C1302" i="87" s="1"/>
  <c r="F214" i="30"/>
  <c r="B1252" i="87"/>
  <c r="C1252" i="87" s="1"/>
  <c r="K281" i="30"/>
  <c r="B1452" i="87" s="1"/>
  <c r="C1452" i="87" s="1"/>
  <c r="K188" i="30"/>
  <c r="B6665" i="87"/>
  <c r="C6665" i="87" s="1"/>
  <c r="B3613" i="87"/>
  <c r="C3613" i="87" s="1"/>
  <c r="C6564" i="87"/>
  <c r="B1398" i="87"/>
  <c r="C1398" i="87" s="1"/>
  <c r="G129" i="73"/>
  <c r="B2772" i="87"/>
  <c r="C2772" i="87" s="1"/>
  <c r="H200" i="30"/>
  <c r="B148" i="87"/>
  <c r="C148" i="87" s="1"/>
  <c r="D18" i="73"/>
  <c r="B1218" i="87"/>
  <c r="C1218" i="87" s="1"/>
  <c r="K131" i="30"/>
  <c r="B1223" i="87" s="1"/>
  <c r="C1223" i="87" s="1"/>
  <c r="B1456" i="87"/>
  <c r="C1456" i="87" s="1"/>
  <c r="K297" i="30"/>
  <c r="E104" i="30"/>
  <c r="B2734" i="87" s="1"/>
  <c r="C2734" i="87" s="1"/>
  <c r="H104" i="30"/>
  <c r="B6342" i="87"/>
  <c r="C6342" i="87" s="1"/>
  <c r="K94" i="30"/>
  <c r="B2033" i="87" s="1"/>
  <c r="C2033" i="87" s="1"/>
  <c r="B1088" i="87"/>
  <c r="C1088" i="87" s="1"/>
  <c r="C15" i="73"/>
  <c r="K261" i="30"/>
  <c r="B1432" i="87" s="1"/>
  <c r="C1432" i="87" s="1"/>
  <c r="K274" i="30"/>
  <c r="B1444" i="87" s="1"/>
  <c r="C1444" i="87" s="1"/>
  <c r="K198" i="30"/>
  <c r="B1419" i="87"/>
  <c r="C1419" i="87" s="1"/>
  <c r="K242" i="30"/>
  <c r="B1054" i="87"/>
  <c r="C1054" i="87" s="1"/>
  <c r="K44" i="30"/>
  <c r="B1059" i="87" s="1"/>
  <c r="C1059" i="87" s="1"/>
  <c r="K172" i="30"/>
  <c r="B1272" i="87" s="1"/>
  <c r="C1272" i="87" s="1"/>
  <c r="K212" i="30"/>
  <c r="K102" i="30"/>
  <c r="K233" i="30"/>
  <c r="K86" i="30"/>
  <c r="G80" i="73"/>
  <c r="G117" i="73" s="1"/>
  <c r="C17" i="76"/>
  <c r="I269" i="14"/>
  <c r="B6879" i="87"/>
  <c r="C6879" i="87" s="1"/>
  <c r="J111" i="14"/>
  <c r="C6439" i="87" s="1"/>
  <c r="C6566" i="87"/>
  <c r="B1368" i="87"/>
  <c r="C1368" i="87" s="1"/>
  <c r="D283" i="30"/>
  <c r="D299" i="30" s="1"/>
  <c r="J214" i="30"/>
  <c r="D214" i="30"/>
  <c r="K55" i="30"/>
  <c r="B1066" i="87" s="1"/>
  <c r="C1066" i="87" s="1"/>
  <c r="L16" i="99" l="1"/>
  <c r="L23" i="99" s="1"/>
  <c r="L24" i="99" s="1"/>
  <c r="I23" i="99"/>
  <c r="J155" i="30"/>
  <c r="D131" i="73" s="1"/>
  <c r="I270" i="14"/>
  <c r="E5" i="73"/>
  <c r="E93" i="73" s="1"/>
  <c r="B7089" i="87" s="1"/>
  <c r="C7089" i="87" s="1"/>
  <c r="E270" i="14"/>
  <c r="B5496" i="87" s="1"/>
  <c r="C5496" i="87" s="1"/>
  <c r="B2034" i="87"/>
  <c r="C2034" i="87" s="1"/>
  <c r="F128" i="73"/>
  <c r="B1193" i="87"/>
  <c r="C1193" i="87" s="1"/>
  <c r="C116" i="30"/>
  <c r="C124" i="73" s="1"/>
  <c r="C117" i="30"/>
  <c r="B7315" i="87" s="1"/>
  <c r="C7315" i="87" s="1"/>
  <c r="F25" i="89"/>
  <c r="I80" i="73"/>
  <c r="I117" i="73" s="1"/>
  <c r="I13" i="97"/>
  <c r="B107" i="87" s="1"/>
  <c r="C107" i="87" s="1"/>
  <c r="I116" i="73"/>
  <c r="I117" i="30"/>
  <c r="I116" i="30"/>
  <c r="B815" i="87"/>
  <c r="C815" i="87" s="1"/>
  <c r="E117" i="30"/>
  <c r="B7317" i="87" s="1"/>
  <c r="C7317" i="87" s="1"/>
  <c r="G117" i="30"/>
  <c r="B7319" i="87" s="1"/>
  <c r="C7319" i="87" s="1"/>
  <c r="G116" i="30"/>
  <c r="C128" i="73" s="1"/>
  <c r="H116" i="30"/>
  <c r="H117" i="30"/>
  <c r="B7320" i="87" s="1"/>
  <c r="C7320" i="87" s="1"/>
  <c r="C13" i="73"/>
  <c r="B2500" i="87" s="1"/>
  <c r="C2500" i="87" s="1"/>
  <c r="D116" i="30"/>
  <c r="C125" i="73" s="1"/>
  <c r="D155" i="30"/>
  <c r="B1178" i="87" s="1"/>
  <c r="C1178" i="87" s="1"/>
  <c r="D17" i="73"/>
  <c r="D105" i="73" s="1"/>
  <c r="B7078" i="87" s="1"/>
  <c r="B6640" i="87"/>
  <c r="C6640" i="87" s="1"/>
  <c r="B699" i="87"/>
  <c r="C699" i="87" s="1"/>
  <c r="B757" i="87"/>
  <c r="C757" i="87" s="1"/>
  <c r="E214" i="30"/>
  <c r="F126" i="73" s="1"/>
  <c r="E26" i="89"/>
  <c r="B3240" i="87"/>
  <c r="C3240" i="87" s="1"/>
  <c r="H113" i="73"/>
  <c r="B6040" i="87"/>
  <c r="C6040" i="87" s="1"/>
  <c r="K76" i="30"/>
  <c r="C155" i="30"/>
  <c r="B1170" i="87" s="1"/>
  <c r="C1170" i="87" s="1"/>
  <c r="F124" i="73"/>
  <c r="B989" i="87"/>
  <c r="C989" i="87" s="1"/>
  <c r="H155" i="30"/>
  <c r="D129" i="73" s="1"/>
  <c r="E116" i="30"/>
  <c r="B817" i="87" s="1"/>
  <c r="C817" i="87" s="1"/>
  <c r="B1503" i="87"/>
  <c r="C1503" i="87" s="1"/>
  <c r="G155" i="30"/>
  <c r="D128" i="73" s="1"/>
  <c r="F130" i="73"/>
  <c r="B3353" i="87"/>
  <c r="C3353" i="87" s="1"/>
  <c r="G94" i="73"/>
  <c r="B2574" i="87"/>
  <c r="C2574" i="87" s="1"/>
  <c r="C20" i="89"/>
  <c r="C106" i="73"/>
  <c r="B7058" i="87" s="1"/>
  <c r="C17" i="89"/>
  <c r="C103" i="73"/>
  <c r="B7055" i="87" s="1"/>
  <c r="B2553" i="87"/>
  <c r="C2553" i="87" s="1"/>
  <c r="G103" i="73"/>
  <c r="B7137" i="87" s="1"/>
  <c r="B10" i="87"/>
  <c r="C10" i="87" s="1"/>
  <c r="G106" i="73"/>
  <c r="B7140" i="87" s="1"/>
  <c r="E20" i="89"/>
  <c r="F106" i="73"/>
  <c r="B7118" i="87" s="1"/>
  <c r="B7" i="87"/>
  <c r="C7" i="87" s="1"/>
  <c r="D106" i="73"/>
  <c r="B7079" i="87" s="1"/>
  <c r="B6" i="87"/>
  <c r="C6" i="87" s="1"/>
  <c r="B2603" i="87"/>
  <c r="C2603" i="87" s="1"/>
  <c r="H102" i="73"/>
  <c r="B1052" i="87"/>
  <c r="C1052" i="87" s="1"/>
  <c r="B9" i="87"/>
  <c r="C9" i="87" s="1"/>
  <c r="B8" i="87"/>
  <c r="C8" i="87" s="1"/>
  <c r="E106" i="73"/>
  <c r="B7097" i="87" s="1"/>
  <c r="B3205" i="87"/>
  <c r="C3205" i="87" s="1"/>
  <c r="B3243" i="87"/>
  <c r="C3243" i="87" s="1"/>
  <c r="E80" i="73"/>
  <c r="E117" i="73" s="1"/>
  <c r="B3218" i="87"/>
  <c r="C3218" i="87" s="1"/>
  <c r="B3176" i="87"/>
  <c r="C3176" i="87" s="1"/>
  <c r="B3263" i="87"/>
  <c r="C3263" i="87" s="1"/>
  <c r="B3531" i="87"/>
  <c r="C3531" i="87" s="1"/>
  <c r="B3199" i="87"/>
  <c r="C3199" i="87" s="1"/>
  <c r="G25" i="89"/>
  <c r="W25" i="89" s="1"/>
  <c r="Q22" i="89"/>
  <c r="Y22" i="89" s="1"/>
  <c r="B3620" i="87"/>
  <c r="C3620" i="87" s="1"/>
  <c r="K7" i="73"/>
  <c r="F172" i="14"/>
  <c r="F7" i="73" s="1"/>
  <c r="F95" i="73" s="1"/>
  <c r="B7109" i="87" s="1"/>
  <c r="C7109" i="87" s="1"/>
  <c r="E10" i="89"/>
  <c r="B3352" i="87"/>
  <c r="C3352" i="87" s="1"/>
  <c r="F269" i="14"/>
  <c r="B5663" i="87" s="1"/>
  <c r="C5663" i="87" s="1"/>
  <c r="F5" i="73"/>
  <c r="F93" i="73" s="1"/>
  <c r="B7107" i="87" s="1"/>
  <c r="C7107" i="87" s="1"/>
  <c r="B5471" i="87"/>
  <c r="C5471" i="87" s="1"/>
  <c r="K8" i="73"/>
  <c r="J8" i="73"/>
  <c r="G172" i="14"/>
  <c r="B5722" i="87" s="1"/>
  <c r="C5722" i="87" s="1"/>
  <c r="D269" i="14"/>
  <c r="B3350" i="87"/>
  <c r="C3350" i="87" s="1"/>
  <c r="D10" i="89"/>
  <c r="C10" i="89"/>
  <c r="B3349" i="87"/>
  <c r="C3349" i="87" s="1"/>
  <c r="D172" i="14"/>
  <c r="D7" i="73" s="1"/>
  <c r="D95" i="73" s="1"/>
  <c r="B7070" i="87" s="1"/>
  <c r="C7070" i="87" s="1"/>
  <c r="H5" i="73"/>
  <c r="B5969" i="87"/>
  <c r="C5969" i="87" s="1"/>
  <c r="B5807" i="87"/>
  <c r="C5807" i="87" s="1"/>
  <c r="G269" i="14"/>
  <c r="B5065" i="87"/>
  <c r="C5065" i="87" s="1"/>
  <c r="C5" i="73"/>
  <c r="C93" i="73" s="1"/>
  <c r="B7046" i="87" s="1"/>
  <c r="C7046" i="87" s="1"/>
  <c r="I5" i="73"/>
  <c r="I93" i="73" s="1"/>
  <c r="B7168" i="87" s="1"/>
  <c r="C7168" i="87" s="1"/>
  <c r="B5970" i="87"/>
  <c r="C5970" i="87" s="1"/>
  <c r="B5300" i="87"/>
  <c r="C5300" i="87" s="1"/>
  <c r="D5" i="73"/>
  <c r="D93" i="73" s="1"/>
  <c r="B7068" i="87" s="1"/>
  <c r="C7068" i="87" s="1"/>
  <c r="C172" i="14"/>
  <c r="B5158" i="87"/>
  <c r="C5158" i="87" s="1"/>
  <c r="I7" i="73"/>
  <c r="H269" i="14"/>
  <c r="H8" i="73" s="1"/>
  <c r="B5264" i="87"/>
  <c r="C5264" i="87" s="1"/>
  <c r="C269" i="14"/>
  <c r="G5" i="73"/>
  <c r="G93" i="73" s="1"/>
  <c r="B7128" i="87" s="1"/>
  <c r="C7128" i="87" s="1"/>
  <c r="B5968" i="87"/>
  <c r="C5968" i="87" s="1"/>
  <c r="E7" i="73"/>
  <c r="E95" i="73" s="1"/>
  <c r="B5488" i="87"/>
  <c r="C5488" i="87" s="1"/>
  <c r="E8" i="73"/>
  <c r="B4378" i="87"/>
  <c r="C4378" i="87" s="1"/>
  <c r="E155" i="30"/>
  <c r="B1185" i="87"/>
  <c r="C1185" i="87" s="1"/>
  <c r="D20" i="89"/>
  <c r="K114" i="30"/>
  <c r="C17" i="73" s="1"/>
  <c r="C105" i="73" s="1"/>
  <c r="B7057" i="87" s="1"/>
  <c r="H7" i="73"/>
  <c r="H95" i="73" s="1"/>
  <c r="B5850" i="87"/>
  <c r="C5850" i="87" s="1"/>
  <c r="D24" i="89"/>
  <c r="D80" i="73"/>
  <c r="D117" i="73" s="1"/>
  <c r="B7086" i="87" s="1"/>
  <c r="C7086" i="87" s="1"/>
  <c r="B3179" i="87"/>
  <c r="C3179" i="87" s="1"/>
  <c r="J7" i="73"/>
  <c r="B6170" i="87"/>
  <c r="C6170" i="87" s="1"/>
  <c r="K270" i="14"/>
  <c r="B5972" i="87"/>
  <c r="C5972" i="87" s="1"/>
  <c r="K5" i="73"/>
  <c r="K93" i="73" s="1"/>
  <c r="B7198" i="87" s="1"/>
  <c r="C7198" i="87" s="1"/>
  <c r="F26" i="89"/>
  <c r="B2046" i="87"/>
  <c r="C2046" i="87" s="1"/>
  <c r="H126" i="73"/>
  <c r="B2604" i="87"/>
  <c r="C2604" i="87" s="1"/>
  <c r="B2502" i="87"/>
  <c r="C2502" i="87" s="1"/>
  <c r="I155" i="30"/>
  <c r="B6386" i="87"/>
  <c r="C6386" i="87" s="1"/>
  <c r="K125" i="73"/>
  <c r="B3572" i="87"/>
  <c r="C3572" i="87" s="1"/>
  <c r="K316" i="30"/>
  <c r="F116" i="30"/>
  <c r="B873" i="87"/>
  <c r="C873" i="87" s="1"/>
  <c r="C6612" i="87"/>
  <c r="H178" i="30"/>
  <c r="B1261" i="87"/>
  <c r="C1261" i="87" s="1"/>
  <c r="B1498" i="87"/>
  <c r="C1498" i="87" s="1"/>
  <c r="H129" i="73"/>
  <c r="B6335" i="87"/>
  <c r="C6335" i="87" s="1"/>
  <c r="H130" i="73"/>
  <c r="B6481" i="87"/>
  <c r="C6481" i="87" s="1"/>
  <c r="B2514" i="87"/>
  <c r="C2514" i="87" s="1"/>
  <c r="D17" i="89"/>
  <c r="B6336" i="87"/>
  <c r="C6336" i="87" s="1"/>
  <c r="J116" i="30"/>
  <c r="B3566" i="87"/>
  <c r="C3566" i="87" s="1"/>
  <c r="K124" i="73"/>
  <c r="B3580" i="87"/>
  <c r="C3580" i="87" s="1"/>
  <c r="K126" i="73"/>
  <c r="C6580" i="87"/>
  <c r="B1194" i="87"/>
  <c r="C1194" i="87" s="1"/>
  <c r="D127" i="73"/>
  <c r="B6391" i="87"/>
  <c r="C6391" i="87" s="1"/>
  <c r="B991" i="87"/>
  <c r="C991" i="87" s="1"/>
  <c r="C6577" i="87"/>
  <c r="B3614" i="87"/>
  <c r="C3614" i="87" s="1"/>
  <c r="B3602" i="87"/>
  <c r="C3602" i="87" s="1"/>
  <c r="F14" i="73"/>
  <c r="F102" i="73" s="1"/>
  <c r="B7114" i="87" s="1"/>
  <c r="C7114" i="87" s="1"/>
  <c r="B1325" i="87"/>
  <c r="C1325" i="87" s="1"/>
  <c r="C6614" i="87"/>
  <c r="J102" i="73"/>
  <c r="B7186" i="87" s="1"/>
  <c r="C7186" i="87" s="1"/>
  <c r="C6572" i="87"/>
  <c r="B3668" i="87"/>
  <c r="C3668" i="87" s="1"/>
  <c r="G16" i="73"/>
  <c r="G17" i="73"/>
  <c r="B1459" i="87"/>
  <c r="C1459" i="87" s="1"/>
  <c r="B2774" i="87"/>
  <c r="C2774" i="87" s="1"/>
  <c r="H214" i="30"/>
  <c r="B1474" i="87"/>
  <c r="C1474" i="87" s="1"/>
  <c r="H125" i="73"/>
  <c r="K17" i="73"/>
  <c r="K133" i="30"/>
  <c r="K155" i="30" s="1"/>
  <c r="B1253" i="87"/>
  <c r="C1253" i="87" s="1"/>
  <c r="E126" i="73"/>
  <c r="B1303" i="87"/>
  <c r="C1303" i="87" s="1"/>
  <c r="F127" i="73"/>
  <c r="B3586" i="87"/>
  <c r="C3586" i="87" s="1"/>
  <c r="K176" i="30"/>
  <c r="B2037" i="87"/>
  <c r="C2037" i="87" s="1"/>
  <c r="B1425" i="87"/>
  <c r="C1425" i="87" s="1"/>
  <c r="K283" i="30"/>
  <c r="K299" i="30" s="1"/>
  <c r="B2781" i="87"/>
  <c r="C2781" i="87" s="1"/>
  <c r="K200" i="30"/>
  <c r="K214" i="30" s="1"/>
  <c r="B1418" i="87"/>
  <c r="C1418" i="87" s="1"/>
  <c r="G13" i="73"/>
  <c r="F17" i="73"/>
  <c r="F105" i="73" s="1"/>
  <c r="B7117" i="87" s="1"/>
  <c r="B1331" i="87"/>
  <c r="C1331" i="87" s="1"/>
  <c r="B2032" i="87"/>
  <c r="C2032" i="87" s="1"/>
  <c r="K104" i="30"/>
  <c r="B6407" i="87"/>
  <c r="C6407" i="87" s="1"/>
  <c r="F131" i="73"/>
  <c r="J270" i="14"/>
  <c r="K430" i="30" s="1"/>
  <c r="B6616" i="87" s="1"/>
  <c r="B6125" i="87"/>
  <c r="C6125" i="87" s="1"/>
  <c r="J5" i="73"/>
  <c r="J93" i="73" s="1"/>
  <c r="B7179" i="87" s="1"/>
  <c r="C7179" i="87" s="1"/>
  <c r="B5890" i="87"/>
  <c r="C5890" i="87" s="1"/>
  <c r="B4379" i="87"/>
  <c r="C4379" i="87" s="1"/>
  <c r="I8" i="73"/>
  <c r="I96" i="73" s="1"/>
  <c r="B4147" i="87"/>
  <c r="C4147" i="87" s="1"/>
  <c r="B1290" i="87"/>
  <c r="C1290" i="87" s="1"/>
  <c r="F125" i="73"/>
  <c r="B1390" i="87"/>
  <c r="C1390" i="87" s="1"/>
  <c r="C6613" i="87"/>
  <c r="C6615" i="87"/>
  <c r="C6581" i="87"/>
  <c r="G101" i="73" l="1"/>
  <c r="B7135" i="87" s="1"/>
  <c r="C7135" i="87" s="1"/>
  <c r="H107" i="73"/>
  <c r="B7159" i="87" s="1"/>
  <c r="B7156" i="87"/>
  <c r="C270" i="14"/>
  <c r="B5271" i="87" s="1"/>
  <c r="C5271" i="87" s="1"/>
  <c r="D270" i="14"/>
  <c r="B5452" i="87" s="1"/>
  <c r="C5452" i="87" s="1"/>
  <c r="C271" i="14"/>
  <c r="B7843" i="87" s="1"/>
  <c r="C7843" i="87" s="1"/>
  <c r="G270" i="14"/>
  <c r="B5814" i="87" s="1"/>
  <c r="C5814" i="87" s="1"/>
  <c r="B1203" i="87"/>
  <c r="C1203" i="87" s="1"/>
  <c r="D125" i="73"/>
  <c r="B2551" i="87"/>
  <c r="C2551" i="87" s="1"/>
  <c r="B2516" i="87"/>
  <c r="C2516" i="87" s="1"/>
  <c r="B759" i="87"/>
  <c r="C759" i="87" s="1"/>
  <c r="B933" i="87"/>
  <c r="C933" i="87" s="1"/>
  <c r="C15" i="89"/>
  <c r="G15" i="89" s="1"/>
  <c r="W15" i="89" s="1"/>
  <c r="I20" i="97"/>
  <c r="B111" i="87" s="1"/>
  <c r="C111" i="87" s="1"/>
  <c r="I34" i="97"/>
  <c r="I36" i="97" s="1"/>
  <c r="C14" i="73"/>
  <c r="C16" i="89" s="1"/>
  <c r="K117" i="30"/>
  <c r="B7323" i="87" s="1"/>
  <c r="C7323" i="87" s="1"/>
  <c r="K116" i="30"/>
  <c r="B1096" i="87" s="1"/>
  <c r="C1096" i="87" s="1"/>
  <c r="D19" i="89"/>
  <c r="B1217" i="87"/>
  <c r="C1217" i="87" s="1"/>
  <c r="B1297" i="87"/>
  <c r="C1297" i="87" s="1"/>
  <c r="D124" i="73"/>
  <c r="L124" i="73" s="1"/>
  <c r="B1087" i="87"/>
  <c r="C1087" i="87" s="1"/>
  <c r="B701" i="87"/>
  <c r="C701" i="87" s="1"/>
  <c r="B5967" i="87"/>
  <c r="C5967" i="87" s="1"/>
  <c r="K455" i="30"/>
  <c r="G17" i="89"/>
  <c r="W17" i="89" s="1"/>
  <c r="B1095" i="87"/>
  <c r="C1095" i="87" s="1"/>
  <c r="C126" i="73"/>
  <c r="G20" i="89"/>
  <c r="W20" i="89" s="1"/>
  <c r="L128" i="73"/>
  <c r="B4387" i="87"/>
  <c r="C4387" i="87" s="1"/>
  <c r="E96" i="73"/>
  <c r="E97" i="73" s="1"/>
  <c r="B2599" i="87"/>
  <c r="C2599" i="87" s="1"/>
  <c r="H93" i="73"/>
  <c r="B7150" i="87" s="1"/>
  <c r="C7150" i="87" s="1"/>
  <c r="B5988" i="87"/>
  <c r="C5988" i="87" s="1"/>
  <c r="J96" i="73"/>
  <c r="B3514" i="87"/>
  <c r="C3514" i="87" s="1"/>
  <c r="K95" i="73"/>
  <c r="B3662" i="87"/>
  <c r="C3662" i="87" s="1"/>
  <c r="K96" i="73"/>
  <c r="B7200" i="87" s="1"/>
  <c r="C7200" i="87" s="1"/>
  <c r="B5987" i="87"/>
  <c r="C5987" i="87" s="1"/>
  <c r="J95" i="73"/>
  <c r="J97" i="73" s="1"/>
  <c r="B2601" i="87"/>
  <c r="C2601" i="87" s="1"/>
  <c r="H96" i="73"/>
  <c r="B4955" i="87"/>
  <c r="C4955" i="87" s="1"/>
  <c r="I95" i="73"/>
  <c r="I97" i="73" s="1"/>
  <c r="B7171" i="87" s="1"/>
  <c r="C7171" i="87" s="1"/>
  <c r="B2555" i="87"/>
  <c r="C2555" i="87" s="1"/>
  <c r="G105" i="73"/>
  <c r="B7139" i="87" s="1"/>
  <c r="H109" i="73"/>
  <c r="B7161" i="87" s="1"/>
  <c r="B5976" i="87"/>
  <c r="C5976" i="87" s="1"/>
  <c r="G104" i="73"/>
  <c r="B7138" i="87" s="1"/>
  <c r="J107" i="73"/>
  <c r="B7189" i="87" s="1"/>
  <c r="C7189" i="87" s="1"/>
  <c r="B3518" i="87"/>
  <c r="C3518" i="87" s="1"/>
  <c r="K105" i="73"/>
  <c r="B7206" i="87" s="1"/>
  <c r="B2605" i="87"/>
  <c r="C2605" i="87" s="1"/>
  <c r="H13" i="97"/>
  <c r="B96" i="87" s="1"/>
  <c r="C96" i="87" s="1"/>
  <c r="B3182" i="87"/>
  <c r="C3182" i="87" s="1"/>
  <c r="B3221" i="87"/>
  <c r="C3221" i="87" s="1"/>
  <c r="B5597" i="87"/>
  <c r="C5597" i="87" s="1"/>
  <c r="I9" i="73"/>
  <c r="I22" i="73" s="1"/>
  <c r="G7" i="73"/>
  <c r="B5365" i="87"/>
  <c r="C5365" i="87" s="1"/>
  <c r="F8" i="73"/>
  <c r="F270" i="14"/>
  <c r="B5664" i="87" s="1"/>
  <c r="C5664" i="87" s="1"/>
  <c r="D8" i="73"/>
  <c r="B5451" i="87"/>
  <c r="C5451" i="87" s="1"/>
  <c r="B2535" i="87"/>
  <c r="C2535" i="87" s="1"/>
  <c r="E9" i="89"/>
  <c r="B5858" i="87"/>
  <c r="C5858" i="87" s="1"/>
  <c r="H270" i="14"/>
  <c r="B5859" i="87" s="1"/>
  <c r="C5859" i="87" s="1"/>
  <c r="G10" i="89"/>
  <c r="W10" i="89" s="1"/>
  <c r="F11" i="89"/>
  <c r="B5813" i="87"/>
  <c r="C5813" i="87" s="1"/>
  <c r="G8" i="73"/>
  <c r="B5167" i="87"/>
  <c r="C5167" i="87" s="1"/>
  <c r="C7" i="73"/>
  <c r="C95" i="73" s="1"/>
  <c r="B7048" i="87" s="1"/>
  <c r="C7048" i="87" s="1"/>
  <c r="B3169" i="87"/>
  <c r="C3169" i="87" s="1"/>
  <c r="F9" i="89"/>
  <c r="B2508" i="87"/>
  <c r="C2508" i="87" s="1"/>
  <c r="D9" i="89"/>
  <c r="B2495" i="87"/>
  <c r="C2495" i="87" s="1"/>
  <c r="C9" i="89"/>
  <c r="E11" i="89"/>
  <c r="B2537" i="87"/>
  <c r="C2537" i="87" s="1"/>
  <c r="B2600" i="87"/>
  <c r="C2600" i="87" s="1"/>
  <c r="H9" i="73"/>
  <c r="H4" i="97" s="1"/>
  <c r="B92" i="87" s="1"/>
  <c r="B2575" i="87"/>
  <c r="C2575" i="87" s="1"/>
  <c r="E9" i="73"/>
  <c r="E4" i="97" s="1"/>
  <c r="B47" i="87" s="1"/>
  <c r="B5270" i="87"/>
  <c r="C5270" i="87" s="1"/>
  <c r="C8" i="73"/>
  <c r="C96" i="73" s="1"/>
  <c r="B7049" i="87" s="1"/>
  <c r="C7049" i="87" s="1"/>
  <c r="K9" i="73"/>
  <c r="K4" i="97" s="1"/>
  <c r="B125" i="87" s="1"/>
  <c r="B3513" i="87"/>
  <c r="C3513" i="87" s="1"/>
  <c r="G24" i="89"/>
  <c r="D26" i="89"/>
  <c r="B2547" i="87"/>
  <c r="C2547" i="87" s="1"/>
  <c r="H21" i="73"/>
  <c r="B4085" i="87" s="1"/>
  <c r="C4085" i="87" s="1"/>
  <c r="H132" i="73"/>
  <c r="E17" i="73"/>
  <c r="B2578" i="87" s="1"/>
  <c r="C2578" i="87" s="1"/>
  <c r="K178" i="30"/>
  <c r="B1276" i="87" s="1"/>
  <c r="C1276" i="87" s="1"/>
  <c r="E129" i="73"/>
  <c r="E132" i="73" s="1"/>
  <c r="B1262" i="87"/>
  <c r="C1262" i="87" s="1"/>
  <c r="B875" i="87"/>
  <c r="C875" i="87" s="1"/>
  <c r="C127" i="73"/>
  <c r="B3573" i="87"/>
  <c r="C3573" i="87" s="1"/>
  <c r="B6390" i="87"/>
  <c r="C6390" i="87" s="1"/>
  <c r="D130" i="73"/>
  <c r="B6370" i="87"/>
  <c r="C6370" i="87" s="1"/>
  <c r="C131" i="73"/>
  <c r="L131" i="73" s="1"/>
  <c r="B6369" i="87"/>
  <c r="C6369" i="87" s="1"/>
  <c r="C130" i="73"/>
  <c r="L130" i="73" s="1"/>
  <c r="B1504" i="87"/>
  <c r="C1504" i="87" s="1"/>
  <c r="B3587" i="87"/>
  <c r="C3587" i="87" s="1"/>
  <c r="K127" i="73"/>
  <c r="D14" i="73"/>
  <c r="D102" i="73" s="1"/>
  <c r="B7075" i="87" s="1"/>
  <c r="C7075" i="87" s="1"/>
  <c r="B1225" i="87"/>
  <c r="C1225" i="87" s="1"/>
  <c r="C129" i="73"/>
  <c r="B998" i="87"/>
  <c r="C998" i="87" s="1"/>
  <c r="B1275" i="87"/>
  <c r="C1275" i="87" s="1"/>
  <c r="B1320" i="87"/>
  <c r="C1320" i="87" s="1"/>
  <c r="F129" i="73"/>
  <c r="F132" i="73" s="1"/>
  <c r="B5982" i="87"/>
  <c r="C5982" i="87" s="1"/>
  <c r="J13" i="97"/>
  <c r="B6057" i="87" s="1"/>
  <c r="B2540" i="87"/>
  <c r="C2540" i="87" s="1"/>
  <c r="E16" i="89"/>
  <c r="B3604" i="87"/>
  <c r="C3604" i="87" s="1"/>
  <c r="K129" i="73"/>
  <c r="K14" i="73"/>
  <c r="B3616" i="87"/>
  <c r="C3616" i="87" s="1"/>
  <c r="B1226" i="87"/>
  <c r="C1226" i="87" s="1"/>
  <c r="D16" i="73"/>
  <c r="D104" i="73" s="1"/>
  <c r="B7077" i="87" s="1"/>
  <c r="B1232" i="87"/>
  <c r="C1232" i="87" s="1"/>
  <c r="F16" i="73"/>
  <c r="B1326" i="87"/>
  <c r="C1326" i="87" s="1"/>
  <c r="G14" i="73"/>
  <c r="B1454" i="87"/>
  <c r="C1454" i="87" s="1"/>
  <c r="B1461" i="87"/>
  <c r="C1461" i="87" s="1"/>
  <c r="B1332" i="87"/>
  <c r="C1332" i="87" s="1"/>
  <c r="E19" i="89"/>
  <c r="B2543" i="87"/>
  <c r="C2543" i="87" s="1"/>
  <c r="B1089" i="87"/>
  <c r="C1089" i="87" s="1"/>
  <c r="C16" i="73"/>
  <c r="C104" i="73" s="1"/>
  <c r="B7056" i="87" s="1"/>
  <c r="C7056" i="87" s="1"/>
  <c r="B2510" i="87"/>
  <c r="C2510" i="87" s="1"/>
  <c r="D11" i="89"/>
  <c r="J132" i="73"/>
  <c r="B1392" i="87"/>
  <c r="C1392" i="87" s="1"/>
  <c r="G125" i="73"/>
  <c r="B1186" i="87"/>
  <c r="C1186" i="87" s="1"/>
  <c r="D126" i="73"/>
  <c r="B4388" i="87"/>
  <c r="C4388" i="87" s="1"/>
  <c r="F12" i="89"/>
  <c r="B2504" i="87"/>
  <c r="C2504" i="87" s="1"/>
  <c r="C19" i="89"/>
  <c r="B5986" i="87"/>
  <c r="C5986" i="87" s="1"/>
  <c r="J9" i="73"/>
  <c r="J4" i="97" s="1"/>
  <c r="B6043" i="87" s="1"/>
  <c r="B6187" i="87"/>
  <c r="C6187" i="87" s="1"/>
  <c r="C6616" i="87"/>
  <c r="G19" i="73" l="1"/>
  <c r="G13" i="97" s="1"/>
  <c r="J99" i="73"/>
  <c r="B7184" i="87" s="1"/>
  <c r="C7184" i="87" s="1"/>
  <c r="B7182" i="87"/>
  <c r="C7182" i="87" s="1"/>
  <c r="K300" i="30"/>
  <c r="B1462" i="87" s="1"/>
  <c r="C1462" i="87" s="1"/>
  <c r="E99" i="73"/>
  <c r="B7094" i="87" s="1"/>
  <c r="C7094" i="87" s="1"/>
  <c r="B7092" i="87"/>
  <c r="C7092" i="87" s="1"/>
  <c r="K118" i="30"/>
  <c r="B1097" i="87" s="1"/>
  <c r="C1097" i="87" s="1"/>
  <c r="K119" i="30"/>
  <c r="B7324" i="87" s="1"/>
  <c r="C7324" i="87" s="1"/>
  <c r="B2501" i="87"/>
  <c r="C2501" i="87" s="1"/>
  <c r="C102" i="73"/>
  <c r="B7054" i="87" s="1"/>
  <c r="C7054" i="87" s="1"/>
  <c r="J20" i="97"/>
  <c r="B6061" i="87" s="1"/>
  <c r="J34" i="97"/>
  <c r="H20" i="97"/>
  <c r="B100" i="87" s="1"/>
  <c r="C100" i="87" s="1"/>
  <c r="H34" i="97"/>
  <c r="E11" i="97"/>
  <c r="E30" i="97"/>
  <c r="H11" i="97"/>
  <c r="H30" i="97"/>
  <c r="J11" i="97"/>
  <c r="J30" i="97"/>
  <c r="K11" i="97"/>
  <c r="K30" i="97"/>
  <c r="K97" i="73"/>
  <c r="K179" i="30"/>
  <c r="B1277" i="87" s="1"/>
  <c r="C1277" i="87" s="1"/>
  <c r="B3170" i="87"/>
  <c r="C3170" i="87" s="1"/>
  <c r="I4" i="97"/>
  <c r="B102" i="87" s="1"/>
  <c r="C102" i="87" s="1"/>
  <c r="B2549" i="87"/>
  <c r="C2549" i="87" s="1"/>
  <c r="G96" i="73"/>
  <c r="D12" i="89"/>
  <c r="D13" i="89" s="1"/>
  <c r="D96" i="73"/>
  <c r="D97" i="73" s="1"/>
  <c r="F9" i="73"/>
  <c r="F4" i="97" s="1"/>
  <c r="B61" i="87" s="1"/>
  <c r="F96" i="73"/>
  <c r="F97" i="73" s="1"/>
  <c r="I110" i="73"/>
  <c r="B7173" i="87" s="1"/>
  <c r="C7173" i="87" s="1"/>
  <c r="I99" i="73"/>
  <c r="B7172" i="87" s="1"/>
  <c r="C7172" i="87" s="1"/>
  <c r="B2548" i="87"/>
  <c r="C2548" i="87" s="1"/>
  <c r="G95" i="73"/>
  <c r="H97" i="73"/>
  <c r="B7153" i="87" s="1"/>
  <c r="C7153" i="87" s="1"/>
  <c r="B3516" i="87"/>
  <c r="C3516" i="87" s="1"/>
  <c r="K102" i="73"/>
  <c r="B7204" i="87" s="1"/>
  <c r="C7204" i="87" s="1"/>
  <c r="D107" i="73"/>
  <c r="B7080" i="87" s="1"/>
  <c r="C7080" i="87" s="1"/>
  <c r="E19" i="73"/>
  <c r="E13" i="97" s="1"/>
  <c r="B51" i="87" s="1"/>
  <c r="E105" i="73"/>
  <c r="J109" i="73"/>
  <c r="B7191" i="87" s="1"/>
  <c r="C7191" i="87" s="1"/>
  <c r="J110" i="73"/>
  <c r="B7192" i="87" s="1"/>
  <c r="C7192" i="87" s="1"/>
  <c r="F19" i="73"/>
  <c r="F13" i="97" s="1"/>
  <c r="B66" i="87" s="1"/>
  <c r="F104" i="73"/>
  <c r="B2552" i="87"/>
  <c r="C2552" i="87" s="1"/>
  <c r="G102" i="73"/>
  <c r="I11" i="73"/>
  <c r="B4072" i="87" s="1"/>
  <c r="C4072" i="87" s="1"/>
  <c r="E3" i="93"/>
  <c r="E5" i="93" s="1"/>
  <c r="D132" i="73"/>
  <c r="K215" i="30"/>
  <c r="B1333" i="87" s="1"/>
  <c r="C1333" i="87" s="1"/>
  <c r="G19" i="89"/>
  <c r="W19" i="89" s="1"/>
  <c r="C132" i="73"/>
  <c r="D9" i="73"/>
  <c r="F13" i="89"/>
  <c r="F22" i="89" s="1"/>
  <c r="F27" i="89" s="1"/>
  <c r="K7" i="89" s="1"/>
  <c r="K27" i="89" s="1"/>
  <c r="P7" i="89" s="1"/>
  <c r="P27" i="89" s="1"/>
  <c r="U7" i="89" s="1"/>
  <c r="U27" i="89" s="1"/>
  <c r="E12" i="89"/>
  <c r="E13" i="89" s="1"/>
  <c r="G9" i="73"/>
  <c r="B2538" i="87"/>
  <c r="C2538" i="87" s="1"/>
  <c r="B2511" i="87"/>
  <c r="C2511" i="87" s="1"/>
  <c r="K317" i="30"/>
  <c r="B1505" i="87" s="1"/>
  <c r="C1505" i="87" s="1"/>
  <c r="B2497" i="87"/>
  <c r="C2497" i="87" s="1"/>
  <c r="C11" i="89"/>
  <c r="G11" i="89" s="1"/>
  <c r="W11" i="89" s="1"/>
  <c r="G9" i="89"/>
  <c r="W9" i="89" s="1"/>
  <c r="G26" i="89"/>
  <c r="W26" i="89" s="1"/>
  <c r="W24" i="89"/>
  <c r="B3515" i="87"/>
  <c r="C3515" i="87" s="1"/>
  <c r="K11" i="73"/>
  <c r="B4074" i="87" s="1"/>
  <c r="C4074" i="87" s="1"/>
  <c r="L127" i="73"/>
  <c r="B2498" i="87"/>
  <c r="C2498" i="87" s="1"/>
  <c r="C12" i="89"/>
  <c r="C9" i="73"/>
  <c r="C4" i="97" s="1"/>
  <c r="B13" i="87" s="1"/>
  <c r="E11" i="73"/>
  <c r="B4068" i="87" s="1"/>
  <c r="C4068" i="87" s="1"/>
  <c r="B2576" i="87"/>
  <c r="C2576" i="87" s="1"/>
  <c r="H22" i="73"/>
  <c r="H11" i="73"/>
  <c r="B4071" i="87" s="1"/>
  <c r="C4071" i="87" s="1"/>
  <c r="B2602" i="87"/>
  <c r="C2602" i="87" s="1"/>
  <c r="L129" i="73"/>
  <c r="B5993" i="87"/>
  <c r="C5993" i="87" s="1"/>
  <c r="J21" i="73"/>
  <c r="B5995" i="87" s="1"/>
  <c r="C5995" i="87" s="1"/>
  <c r="K132" i="73"/>
  <c r="D16" i="89"/>
  <c r="G16" i="89" s="1"/>
  <c r="W16" i="89" s="1"/>
  <c r="B2513" i="87"/>
  <c r="C2513" i="87" s="1"/>
  <c r="K156" i="30"/>
  <c r="B1233" i="87" s="1"/>
  <c r="C1233" i="87" s="1"/>
  <c r="D18" i="89"/>
  <c r="B2515" i="87"/>
  <c r="C2515" i="87" s="1"/>
  <c r="D19" i="73"/>
  <c r="B2542" i="87"/>
  <c r="C2542" i="87" s="1"/>
  <c r="E18" i="89"/>
  <c r="E21" i="89" s="1"/>
  <c r="L126" i="73"/>
  <c r="B2503" i="87"/>
  <c r="C2503" i="87" s="1"/>
  <c r="C18" i="89"/>
  <c r="C19" i="73"/>
  <c r="C13" i="97" s="1"/>
  <c r="B3171" i="87"/>
  <c r="C3171" i="87" s="1"/>
  <c r="I81" i="73"/>
  <c r="I118" i="73" s="1"/>
  <c r="B7177" i="87" s="1"/>
  <c r="C7177" i="87" s="1"/>
  <c r="B5989" i="87"/>
  <c r="C5989" i="87" s="1"/>
  <c r="J11" i="73"/>
  <c r="B5991" i="87" s="1"/>
  <c r="C5991" i="87" s="1"/>
  <c r="J22" i="73"/>
  <c r="G132" i="73"/>
  <c r="L125" i="73"/>
  <c r="G21" i="73" l="1"/>
  <c r="B4084" i="87" s="1"/>
  <c r="C4084" i="87" s="1"/>
  <c r="B2556" i="87"/>
  <c r="C2556" i="87" s="1"/>
  <c r="B82" i="87"/>
  <c r="C82" i="87" s="1"/>
  <c r="G34" i="97"/>
  <c r="B7262" i="87" s="1"/>
  <c r="C7262" i="87" s="1"/>
  <c r="G20" i="97"/>
  <c r="B90" i="87" s="1"/>
  <c r="C90" i="87" s="1"/>
  <c r="H32" i="97"/>
  <c r="B7267" i="87"/>
  <c r="C7267" i="87" s="1"/>
  <c r="J32" i="97"/>
  <c r="B7285" i="87"/>
  <c r="C7285" i="87" s="1"/>
  <c r="F99" i="73"/>
  <c r="B7113" i="87" s="1"/>
  <c r="C7113" i="87" s="1"/>
  <c r="B7111" i="87"/>
  <c r="C7111" i="87" s="1"/>
  <c r="E32" i="97"/>
  <c r="B7240" i="87"/>
  <c r="C7240" i="87" s="1"/>
  <c r="D99" i="73"/>
  <c r="B7074" i="87" s="1"/>
  <c r="C7074" i="87" s="1"/>
  <c r="B7072" i="87"/>
  <c r="C7072" i="87" s="1"/>
  <c r="K99" i="73"/>
  <c r="B7203" i="87" s="1"/>
  <c r="C7203" i="87" s="1"/>
  <c r="B7201" i="87"/>
  <c r="C7201" i="87" s="1"/>
  <c r="K32" i="97"/>
  <c r="B7294" i="87"/>
  <c r="C7294" i="87" s="1"/>
  <c r="G107" i="73"/>
  <c r="B7141" i="87" s="1"/>
  <c r="C7141" i="87" s="1"/>
  <c r="B7136" i="87"/>
  <c r="C7136" i="87" s="1"/>
  <c r="F107" i="73"/>
  <c r="B7119" i="87" s="1"/>
  <c r="C7119" i="87" s="1"/>
  <c r="B7116" i="87"/>
  <c r="E107" i="73"/>
  <c r="B7098" i="87" s="1"/>
  <c r="C7098" i="87" s="1"/>
  <c r="B7096" i="87"/>
  <c r="C7096" i="87" s="1"/>
  <c r="H36" i="97"/>
  <c r="B7273" i="87" s="1"/>
  <c r="C7273" i="87" s="1"/>
  <c r="B7271" i="87"/>
  <c r="C7271" i="87" s="1"/>
  <c r="J36" i="97"/>
  <c r="B7291" i="87" s="1"/>
  <c r="C7291" i="87" s="1"/>
  <c r="B7289" i="87"/>
  <c r="C7289" i="87" s="1"/>
  <c r="G36" i="97"/>
  <c r="B7264" i="87" s="1"/>
  <c r="C7264" i="87" s="1"/>
  <c r="J33" i="97"/>
  <c r="B7287" i="87"/>
  <c r="C7287" i="87" s="1"/>
  <c r="C20" i="97"/>
  <c r="B28" i="87" s="1"/>
  <c r="B18" i="87"/>
  <c r="K12" i="97"/>
  <c r="B128" i="87" s="1"/>
  <c r="B127" i="87"/>
  <c r="J12" i="97"/>
  <c r="B6055" i="87"/>
  <c r="H12" i="97"/>
  <c r="B95" i="87" s="1"/>
  <c r="B94" i="87"/>
  <c r="E12" i="97"/>
  <c r="B50" i="87" s="1"/>
  <c r="B49" i="87"/>
  <c r="F20" i="97"/>
  <c r="B76" i="87" s="1"/>
  <c r="F34" i="97"/>
  <c r="E20" i="97"/>
  <c r="E34" i="97"/>
  <c r="I11" i="97"/>
  <c r="I30" i="97"/>
  <c r="F11" i="97"/>
  <c r="F30" i="97"/>
  <c r="C11" i="97"/>
  <c r="C30" i="97"/>
  <c r="B7222" i="87" s="1"/>
  <c r="C7222" i="87" s="1"/>
  <c r="G18" i="89"/>
  <c r="W18" i="89" s="1"/>
  <c r="B2539" i="87"/>
  <c r="C2539" i="87" s="1"/>
  <c r="F11" i="73"/>
  <c r="B4069" i="87" s="1"/>
  <c r="C4069" i="87" s="1"/>
  <c r="E21" i="73"/>
  <c r="B4082" i="87" s="1"/>
  <c r="C4082" i="87" s="1"/>
  <c r="D3" i="93"/>
  <c r="F21" i="73"/>
  <c r="B4083" i="87" s="1"/>
  <c r="C4083" i="87" s="1"/>
  <c r="D11" i="73"/>
  <c r="B4067" i="87" s="1"/>
  <c r="C4067" i="87" s="1"/>
  <c r="D4" i="97"/>
  <c r="B30" i="87" s="1"/>
  <c r="C30" i="87" s="1"/>
  <c r="G22" i="73"/>
  <c r="G81" i="73" s="1"/>
  <c r="G118" i="73" s="1"/>
  <c r="B7148" i="87" s="1"/>
  <c r="C7148" i="87" s="1"/>
  <c r="G4" i="97"/>
  <c r="B78" i="87" s="1"/>
  <c r="H99" i="73"/>
  <c r="B7155" i="87" s="1"/>
  <c r="C7155" i="87" s="1"/>
  <c r="H110" i="73"/>
  <c r="B7162" i="87" s="1"/>
  <c r="C7162" i="87" s="1"/>
  <c r="G97" i="73"/>
  <c r="D4" i="93"/>
  <c r="D109" i="73"/>
  <c r="B7082" i="87" s="1"/>
  <c r="C7082" i="87" s="1"/>
  <c r="D110" i="73"/>
  <c r="B7083" i="87" s="1"/>
  <c r="C7083" i="87" s="1"/>
  <c r="F22" i="73"/>
  <c r="F81" i="73" s="1"/>
  <c r="F118" i="73" s="1"/>
  <c r="B7126" i="87" s="1"/>
  <c r="C7126" i="87" s="1"/>
  <c r="C51" i="87"/>
  <c r="E22" i="73"/>
  <c r="C66" i="87"/>
  <c r="B2544" i="87"/>
  <c r="C2544" i="87" s="1"/>
  <c r="B2579" i="87"/>
  <c r="C2579" i="87" s="1"/>
  <c r="D22" i="73"/>
  <c r="B2518" i="87" s="1"/>
  <c r="C2518" i="87" s="1"/>
  <c r="D13" i="97"/>
  <c r="B35" i="87" s="1"/>
  <c r="B2512" i="87"/>
  <c r="C2512" i="87" s="1"/>
  <c r="L132" i="73"/>
  <c r="C3" i="93"/>
  <c r="C13" i="89"/>
  <c r="G13" i="89" s="1"/>
  <c r="W13" i="89" s="1"/>
  <c r="B2550" i="87"/>
  <c r="C2550" i="87" s="1"/>
  <c r="G11" i="73"/>
  <c r="B4070" i="87" s="1"/>
  <c r="C4070" i="87" s="1"/>
  <c r="E22" i="89"/>
  <c r="E27" i="89" s="1"/>
  <c r="J7" i="89" s="1"/>
  <c r="J27" i="89" s="1"/>
  <c r="O7" i="89" s="1"/>
  <c r="O27" i="89" s="1"/>
  <c r="T7" i="89" s="1"/>
  <c r="T27" i="89" s="1"/>
  <c r="C92" i="87"/>
  <c r="C11" i="73"/>
  <c r="B4066" i="87" s="1"/>
  <c r="C4066" i="87" s="1"/>
  <c r="B3" i="93"/>
  <c r="B2499" i="87"/>
  <c r="C2499" i="87" s="1"/>
  <c r="C125" i="87"/>
  <c r="C61" i="87"/>
  <c r="B2606" i="87"/>
  <c r="C2606" i="87" s="1"/>
  <c r="H81" i="73"/>
  <c r="C47" i="87"/>
  <c r="G12" i="89"/>
  <c r="W12" i="89" s="1"/>
  <c r="D21" i="89"/>
  <c r="D22" i="89" s="1"/>
  <c r="D27" i="89" s="1"/>
  <c r="I7" i="89" s="1"/>
  <c r="I27" i="89" s="1"/>
  <c r="N7" i="89" s="1"/>
  <c r="N27" i="89" s="1"/>
  <c r="S7" i="89" s="1"/>
  <c r="S27" i="89" s="1"/>
  <c r="C6057" i="87"/>
  <c r="C6061" i="87"/>
  <c r="D21" i="73"/>
  <c r="B4081" i="87" s="1"/>
  <c r="C4081" i="87" s="1"/>
  <c r="C4" i="93"/>
  <c r="B2517" i="87"/>
  <c r="C2517" i="87" s="1"/>
  <c r="C21" i="89"/>
  <c r="B4" i="93"/>
  <c r="C21" i="73"/>
  <c r="B4080" i="87" s="1"/>
  <c r="C4080" i="87" s="1"/>
  <c r="B2505" i="87"/>
  <c r="C2505" i="87" s="1"/>
  <c r="C22" i="73"/>
  <c r="B3267" i="87"/>
  <c r="C3267" i="87" s="1"/>
  <c r="E6" i="93"/>
  <c r="B5996" i="87"/>
  <c r="C5996" i="87" s="1"/>
  <c r="J81" i="73"/>
  <c r="C6043" i="87"/>
  <c r="F110" i="73" l="1"/>
  <c r="B7122" i="87" s="1"/>
  <c r="C7122" i="87" s="1"/>
  <c r="H21" i="97"/>
  <c r="H33" i="97"/>
  <c r="B7270" i="87" s="1"/>
  <c r="C7270" i="87" s="1"/>
  <c r="B7269" i="87"/>
  <c r="C7269" i="87" s="1"/>
  <c r="I32" i="97"/>
  <c r="B7276" i="87"/>
  <c r="C7276" i="87" s="1"/>
  <c r="G99" i="73"/>
  <c r="B7134" i="87" s="1"/>
  <c r="C7134" i="87" s="1"/>
  <c r="B7132" i="87"/>
  <c r="C7132" i="87" s="1"/>
  <c r="F32" i="97"/>
  <c r="B7249" i="87"/>
  <c r="C7249" i="87" s="1"/>
  <c r="E33" i="97"/>
  <c r="B7243" i="87" s="1"/>
  <c r="C7243" i="87" s="1"/>
  <c r="B7242" i="87"/>
  <c r="C7242" i="87" s="1"/>
  <c r="K33" i="97"/>
  <c r="B7297" i="87" s="1"/>
  <c r="C7297" i="87" s="1"/>
  <c r="B7296" i="87"/>
  <c r="C7296" i="87" s="1"/>
  <c r="E110" i="73"/>
  <c r="B7101" i="87" s="1"/>
  <c r="C7101" i="87" s="1"/>
  <c r="G109" i="73"/>
  <c r="B7143" i="87" s="1"/>
  <c r="C7143" i="87" s="1"/>
  <c r="H37" i="97"/>
  <c r="B7274" i="87" s="1"/>
  <c r="C7274" i="87" s="1"/>
  <c r="E109" i="73"/>
  <c r="B7100" i="87" s="1"/>
  <c r="C7100" i="87" s="1"/>
  <c r="F109" i="73"/>
  <c r="B7121" i="87" s="1"/>
  <c r="C7121" i="87" s="1"/>
  <c r="E36" i="97"/>
  <c r="B7244" i="87"/>
  <c r="C7244" i="87" s="1"/>
  <c r="F36" i="97"/>
  <c r="B7255" i="87" s="1"/>
  <c r="C7255" i="87" s="1"/>
  <c r="B7253" i="87"/>
  <c r="C7253" i="87" s="1"/>
  <c r="J37" i="97"/>
  <c r="B7292" i="87" s="1"/>
  <c r="C7292" i="87" s="1"/>
  <c r="B7288" i="87"/>
  <c r="C7288" i="87" s="1"/>
  <c r="F12" i="97"/>
  <c r="B65" i="87" s="1"/>
  <c r="C65" i="87" s="1"/>
  <c r="B64" i="87"/>
  <c r="C64" i="87" s="1"/>
  <c r="I12" i="97"/>
  <c r="B106" i="87" s="1"/>
  <c r="C106" i="87" s="1"/>
  <c r="B105" i="87"/>
  <c r="C105" i="87" s="1"/>
  <c r="E21" i="97"/>
  <c r="B59" i="87"/>
  <c r="C59" i="87" s="1"/>
  <c r="B101" i="87"/>
  <c r="C38" i="76"/>
  <c r="B6056" i="87"/>
  <c r="J21" i="97"/>
  <c r="C12" i="97"/>
  <c r="B17" i="87" s="1"/>
  <c r="B16" i="87"/>
  <c r="D5" i="93"/>
  <c r="D20" i="97"/>
  <c r="B45" i="87" s="1"/>
  <c r="C45" i="87" s="1"/>
  <c r="D34" i="97"/>
  <c r="G11" i="97"/>
  <c r="G30" i="97"/>
  <c r="D11" i="97"/>
  <c r="D30" i="97"/>
  <c r="G21" i="89"/>
  <c r="W21" i="89" s="1"/>
  <c r="B2580" i="87"/>
  <c r="C2580" i="87" s="1"/>
  <c r="E81" i="73"/>
  <c r="E118" i="73" s="1"/>
  <c r="B7105" i="87" s="1"/>
  <c r="C7105" i="87" s="1"/>
  <c r="B2545" i="87"/>
  <c r="C2545" i="87" s="1"/>
  <c r="C5" i="93"/>
  <c r="B1630" i="87"/>
  <c r="C1630" i="87" s="1"/>
  <c r="D81" i="73"/>
  <c r="D118" i="73" s="1"/>
  <c r="B7087" i="87" s="1"/>
  <c r="C7087" i="87" s="1"/>
  <c r="G110" i="73"/>
  <c r="B7144" i="87" s="1"/>
  <c r="C7144" i="87" s="1"/>
  <c r="B2557" i="87"/>
  <c r="C2557" i="87" s="1"/>
  <c r="B1644" i="87"/>
  <c r="C1644" i="87" s="1"/>
  <c r="H118" i="73"/>
  <c r="B7166" i="87" s="1"/>
  <c r="C7166" i="87" s="1"/>
  <c r="B6041" i="87"/>
  <c r="C6041" i="87" s="1"/>
  <c r="J118" i="73"/>
  <c r="B7196" i="87" s="1"/>
  <c r="C7196" i="87" s="1"/>
  <c r="F3" i="93"/>
  <c r="C78" i="87"/>
  <c r="C128" i="87"/>
  <c r="C127" i="87"/>
  <c r="C13" i="87"/>
  <c r="C94" i="87"/>
  <c r="C49" i="87"/>
  <c r="C50" i="87"/>
  <c r="C22" i="89"/>
  <c r="C27" i="89" s="1"/>
  <c r="H7" i="89" s="1"/>
  <c r="L7" i="89" s="1"/>
  <c r="X7" i="89" s="1"/>
  <c r="C35" i="87"/>
  <c r="B1616" i="87"/>
  <c r="C1616" i="87" s="1"/>
  <c r="D6" i="93"/>
  <c r="C76" i="87"/>
  <c r="B2506" i="87"/>
  <c r="C2506" i="87" s="1"/>
  <c r="C81" i="73"/>
  <c r="C118" i="73" s="1"/>
  <c r="B7066" i="87" s="1"/>
  <c r="C7066" i="87" s="1"/>
  <c r="B5" i="93"/>
  <c r="F4" i="93"/>
  <c r="C18" i="87"/>
  <c r="C28" i="87"/>
  <c r="C6055" i="87"/>
  <c r="C21" i="97" l="1"/>
  <c r="B29" i="87" s="1"/>
  <c r="I21" i="97"/>
  <c r="I33" i="97"/>
  <c r="B7278" i="87"/>
  <c r="C7278" i="87" s="1"/>
  <c r="G32" i="97"/>
  <c r="B7258" i="87"/>
  <c r="C7258" i="87" s="1"/>
  <c r="F33" i="97"/>
  <c r="B7252" i="87" s="1"/>
  <c r="C7252" i="87" s="1"/>
  <c r="B7251" i="87"/>
  <c r="C7251" i="87" s="1"/>
  <c r="D32" i="97"/>
  <c r="B7231" i="87"/>
  <c r="C7231" i="87" s="1"/>
  <c r="B1602" i="87"/>
  <c r="C1602" i="87" s="1"/>
  <c r="D36" i="97"/>
  <c r="B7237" i="87" s="1"/>
  <c r="C7237" i="87" s="1"/>
  <c r="B7235" i="87"/>
  <c r="C7235" i="87" s="1"/>
  <c r="E37" i="97"/>
  <c r="B7247" i="87" s="1"/>
  <c r="C7247" i="87" s="1"/>
  <c r="B7246" i="87"/>
  <c r="C7246" i="87" s="1"/>
  <c r="F21" i="97"/>
  <c r="B77" i="87" s="1"/>
  <c r="C77" i="87" s="1"/>
  <c r="B6062" i="87"/>
  <c r="C40" i="76"/>
  <c r="D12" i="97"/>
  <c r="B34" i="87" s="1"/>
  <c r="C34" i="87" s="1"/>
  <c r="B33" i="87"/>
  <c r="C33" i="87" s="1"/>
  <c r="G12" i="97"/>
  <c r="B81" i="87" s="1"/>
  <c r="C81" i="87" s="1"/>
  <c r="B80" i="87"/>
  <c r="C80" i="87" s="1"/>
  <c r="B112" i="87"/>
  <c r="C112" i="87" s="1"/>
  <c r="C39" i="76"/>
  <c r="B60" i="87"/>
  <c r="C60" i="87" s="1"/>
  <c r="C35" i="76"/>
  <c r="G22" i="89"/>
  <c r="G27" i="89" s="1"/>
  <c r="W27" i="89" s="1"/>
  <c r="C6" i="93"/>
  <c r="B1588" i="87"/>
  <c r="C1588" i="87" s="1"/>
  <c r="F5" i="93"/>
  <c r="C95" i="87"/>
  <c r="C16" i="87"/>
  <c r="C17" i="87"/>
  <c r="H27" i="89"/>
  <c r="M7" i="89" s="1"/>
  <c r="B1574" i="87"/>
  <c r="C1574" i="87" s="1"/>
  <c r="B6" i="93"/>
  <c r="C6056" i="87"/>
  <c r="C33" i="76" l="1"/>
  <c r="F37" i="97"/>
  <c r="B7256" i="87" s="1"/>
  <c r="C7256" i="87" s="1"/>
  <c r="I37" i="97"/>
  <c r="B7283" i="87" s="1"/>
  <c r="C7283" i="87" s="1"/>
  <c r="B7279" i="87"/>
  <c r="C7279" i="87" s="1"/>
  <c r="G21" i="97"/>
  <c r="C37" i="76" s="1"/>
  <c r="G33" i="97"/>
  <c r="B7260" i="87"/>
  <c r="C7260" i="87" s="1"/>
  <c r="D33" i="97"/>
  <c r="B7234" i="87" s="1"/>
  <c r="C7234" i="87" s="1"/>
  <c r="B7233" i="87"/>
  <c r="C7233" i="87" s="1"/>
  <c r="C36" i="76"/>
  <c r="D21" i="97"/>
  <c r="B46" i="87" s="1"/>
  <c r="C46" i="87" s="1"/>
  <c r="F6" i="93"/>
  <c r="C6" i="76" s="1"/>
  <c r="C7" i="76" s="1"/>
  <c r="W22" i="89"/>
  <c r="C97" i="73"/>
  <c r="C101" i="73"/>
  <c r="L27" i="89"/>
  <c r="X27" i="89" s="1"/>
  <c r="C101" i="87"/>
  <c r="Q7" i="89"/>
  <c r="M27" i="89"/>
  <c r="R7" i="89" s="1"/>
  <c r="C6062" i="87"/>
  <c r="B91" i="87" l="1"/>
  <c r="C91" i="87" s="1"/>
  <c r="G37" i="97"/>
  <c r="B7265" i="87" s="1"/>
  <c r="C7265" i="87" s="1"/>
  <c r="B7261" i="87"/>
  <c r="C7261" i="87" s="1"/>
  <c r="D37" i="97"/>
  <c r="B7238" i="87" s="1"/>
  <c r="C7238" i="87" s="1"/>
  <c r="C7" i="93"/>
  <c r="N3" i="70" s="1"/>
  <c r="C32" i="97"/>
  <c r="B7050" i="87"/>
  <c r="C7050" i="87" s="1"/>
  <c r="C107" i="73"/>
  <c r="B7059" i="87" s="1"/>
  <c r="C7059" i="87" s="1"/>
  <c r="B7053" i="87"/>
  <c r="C7053" i="87" s="1"/>
  <c r="C34" i="76"/>
  <c r="C29" i="87"/>
  <c r="C99" i="73"/>
  <c r="B7052" i="87" s="1"/>
  <c r="C7052" i="87" s="1"/>
  <c r="R27" i="89"/>
  <c r="V7" i="89"/>
  <c r="Q27" i="89"/>
  <c r="Y27" i="89" s="1"/>
  <c r="Y7" i="89"/>
  <c r="C33" i="97" l="1"/>
  <c r="B7225" i="87" s="1"/>
  <c r="C7225" i="87" s="1"/>
  <c r="B7224" i="87"/>
  <c r="C7224" i="87" s="1"/>
  <c r="C34" i="97"/>
  <c r="C36" i="97" s="1"/>
  <c r="C110" i="73"/>
  <c r="B7062" i="87" s="1"/>
  <c r="C7062" i="87" s="1"/>
  <c r="C109" i="73"/>
  <c r="B7061" i="87" s="1"/>
  <c r="C7061" i="87" s="1"/>
  <c r="V27" i="89"/>
  <c r="Z27" i="89" s="1"/>
  <c r="Z7" i="89"/>
  <c r="B3625" i="87"/>
  <c r="C3625" i="87" s="1"/>
  <c r="B3618" i="87"/>
  <c r="C3618" i="87" s="1"/>
  <c r="K16" i="73"/>
  <c r="B7226" i="87" l="1"/>
  <c r="C7226" i="87" s="1"/>
  <c r="C37" i="97"/>
  <c r="B7229" i="87" s="1"/>
  <c r="C7229" i="87" s="1"/>
  <c r="B7228" i="87"/>
  <c r="C7228" i="87" s="1"/>
  <c r="B3517" i="87"/>
  <c r="C3517" i="87" s="1"/>
  <c r="K104" i="73"/>
  <c r="K19" i="73"/>
  <c r="B3622" i="87"/>
  <c r="C3622" i="87" s="1"/>
  <c r="K107" i="73" l="1"/>
  <c r="B7208" i="87" s="1"/>
  <c r="C7208" i="87" s="1"/>
  <c r="B7205" i="87"/>
  <c r="K109" i="73"/>
  <c r="B7210" i="87" s="1"/>
  <c r="C7210" i="87" s="1"/>
  <c r="B3519" i="87"/>
  <c r="C3519" i="87" s="1"/>
  <c r="K13" i="97"/>
  <c r="B129" i="87" s="1"/>
  <c r="C129" i="87" s="1"/>
  <c r="K22" i="73"/>
  <c r="K81" i="73" s="1"/>
  <c r="K21" i="73"/>
  <c r="B4088" i="87" s="1"/>
  <c r="C4088" i="87" s="1"/>
  <c r="K110" i="73" l="1"/>
  <c r="B7211" i="87" s="1"/>
  <c r="C7211" i="87" s="1"/>
  <c r="K20" i="97"/>
  <c r="K34" i="97"/>
  <c r="B3520" i="87"/>
  <c r="C3520" i="87" s="1"/>
  <c r="B3535" i="87"/>
  <c r="C3535" i="87" s="1"/>
  <c r="K118" i="73"/>
  <c r="B7215" i="87" s="1"/>
  <c r="C7215" i="87" s="1"/>
  <c r="K36" i="97" l="1"/>
  <c r="B7298" i="87"/>
  <c r="C7298" i="87" s="1"/>
  <c r="K21" i="97"/>
  <c r="B136" i="87"/>
  <c r="C136" i="87" s="1"/>
  <c r="K37" i="97" l="1"/>
  <c r="B7301" i="87" s="1"/>
  <c r="C7301" i="87" s="1"/>
  <c r="B7300" i="87"/>
  <c r="C7300" i="87" s="1"/>
  <c r="B137" i="87"/>
  <c r="C137" i="87" s="1"/>
  <c r="C41" i="7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dhemberg</author>
    <author>rturek</author>
  </authors>
  <commentList>
    <comment ref="A3" authorId="0" shapeId="0" xr:uid="{00000000-0006-0000-0100-00000100000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10" authorId="0" shapeId="0" xr:uid="{00000000-0006-0000-0100-00000200000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20" authorId="0" shapeId="0" xr:uid="{00000000-0006-0000-0100-00000300000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 ref="A32" authorId="0" shapeId="0" xr:uid="{00000000-0006-0000-0100-00000400000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33" authorId="0" shapeId="0" xr:uid="{00000000-0006-0000-0100-00000500000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
.</t>
        </r>
      </text>
    </comment>
    <comment ref="A35" authorId="0" shapeId="0" xr:uid="{00000000-0006-0000-0100-000006000000}">
      <text>
        <r>
          <rPr>
            <vertAlign val="superscript"/>
            <sz val="10"/>
            <color indexed="81"/>
            <rFont val="Tahoma"/>
            <family val="2"/>
          </rPr>
          <t>4</t>
        </r>
        <r>
          <rPr>
            <sz val="8"/>
            <color indexed="81"/>
            <rFont val="Tahoma"/>
            <family val="2"/>
          </rPr>
          <t xml:space="preserve"> Principal on Bonds Sold:  
(1)  Funding Bonds can be entered in the funds in which the liability occurs.
(2)  Refunding Bonds can be entered in the Debt Services Fund only.
(3)  Building Bonds can be entered in the Capital Projects Fund only.
(4)  Fire Prevention and Safety Bonds can be entered in the Fire Prevention &amp; Safety Fund only.</t>
        </r>
      </text>
    </comment>
    <comment ref="A38" authorId="0" shapeId="0" xr:uid="{00000000-0006-0000-0100-000007000000}">
      <text>
        <r>
          <rPr>
            <vertAlign val="superscript"/>
            <sz val="10"/>
            <color indexed="81"/>
            <rFont val="Tahoma"/>
            <family val="2"/>
          </rPr>
          <t>5</t>
        </r>
        <r>
          <rPr>
            <sz val="8"/>
            <color indexed="81"/>
            <rFont val="Tahoma"/>
            <family val="2"/>
          </rPr>
          <t xml:space="preserve">  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r>
      </text>
    </comment>
    <comment ref="A50" authorId="1" shapeId="0" xr:uid="{00000000-0006-0000-0100-000008000000}">
      <text>
        <r>
          <rPr>
            <sz val="9"/>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text>
    </comment>
    <comment ref="A53" authorId="0" shapeId="0" xr:uid="{00000000-0006-0000-0100-000009000000}">
      <text>
        <r>
          <rPr>
            <vertAlign val="superscript"/>
            <sz val="10"/>
            <color indexed="81"/>
            <rFont val="Arial"/>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5" authorId="0" shapeId="0" xr:uid="{00000000-0006-0000-0100-00000A00000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56" authorId="0" shapeId="0" xr:uid="{00000000-0006-0000-0100-00000B00000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t>
        </r>
      </text>
    </comment>
    <comment ref="A83" authorId="0" shapeId="0" xr:uid="{00000000-0006-0000-0100-00000C00000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1" authorId="0" shapeId="0" xr:uid="{00000000-0006-0000-0100-00000D00000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8" authorId="0" shapeId="0" xr:uid="{00000000-0006-0000-0100-00000E00000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108" authorId="0" shapeId="0" xr:uid="{00000000-0006-0000-0100-00000F00000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dhemberg</author>
  </authors>
  <commentList>
    <comment ref="A3" authorId="0" shapeId="0" xr:uid="{00000000-0006-0000-0200-000001000000}">
      <text>
        <r>
          <rPr>
            <vertAlign val="superscript"/>
            <sz val="10"/>
            <color indexed="81"/>
            <rFont val="Tahoma"/>
            <family val="2"/>
          </rPr>
          <t xml:space="preserve">7 </t>
        </r>
        <r>
          <rPr>
            <sz val="8"/>
            <color indexed="81"/>
            <rFont val="Tahoma"/>
            <family val="2"/>
          </rPr>
          <t>Cash plus investments must be greater than or equal to zero.</t>
        </r>
      </text>
    </comment>
    <comment ref="A4" authorId="0" shapeId="0" xr:uid="{00000000-0006-0000-0200-00000200000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13" authorId="0" shapeId="0" xr:uid="{00000000-0006-0000-0200-00000300000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15" authorId="0" shapeId="0" xr:uid="{00000000-0006-0000-0200-000004000000}">
      <text>
        <r>
          <rPr>
            <vertAlign val="superscript"/>
            <sz val="10"/>
            <color indexed="81"/>
            <rFont val="Tahoma"/>
            <family val="2"/>
          </rPr>
          <t>10</t>
        </r>
        <r>
          <rPr>
            <sz val="8"/>
            <color indexed="81"/>
            <rFont val="Tahoma"/>
            <family val="2"/>
          </rPr>
          <t xml:space="preserve"> Working Cash Fund loans may be made to any district fund for which taxes are levied (Section 20-5 of the School Code).</t>
        </r>
      </text>
    </comment>
    <comment ref="A21" authorId="0" shapeId="0" xr:uid="{00000000-0006-0000-0200-000005000000}">
      <text>
        <r>
          <rPr>
            <vertAlign val="superscript"/>
            <sz val="9"/>
            <color indexed="81"/>
            <rFont val="Arial"/>
            <family val="2"/>
          </rPr>
          <t>7</t>
        </r>
        <r>
          <rPr>
            <sz val="8"/>
            <color indexed="81"/>
            <rFont val="Tahoma"/>
            <family val="2"/>
          </rPr>
          <t xml:space="preserve"> Cash plus Investments must be greater than or equal to zero.</t>
        </r>
      </text>
    </comment>
    <comment ref="A23" authorId="0" shapeId="0" xr:uid="{00000000-0006-0000-0200-000006000000}">
      <text>
        <r>
          <rPr>
            <vertAlign val="superscript"/>
            <sz val="10"/>
            <color indexed="81"/>
            <rFont val="Tahoma"/>
            <family val="2"/>
          </rPr>
          <t xml:space="preserve">7 </t>
        </r>
        <r>
          <rPr>
            <sz val="8"/>
            <color indexed="81"/>
            <rFont val="Tahoma"/>
            <family val="2"/>
          </rPr>
          <t>Cash plus investments must be greater than or equal to zero.</t>
        </r>
      </text>
    </comment>
    <comment ref="A24" authorId="0" shapeId="0" xr:uid="{00000000-0006-0000-0200-00000700000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26" authorId="0" shapeId="0" xr:uid="{00000000-0006-0000-0200-00000800000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27" authorId="0" shapeId="0" xr:uid="{00000000-0006-0000-0200-000009000000}">
      <text>
        <r>
          <rPr>
            <vertAlign val="superscript"/>
            <sz val="9"/>
            <color indexed="81"/>
            <rFont val="Arial"/>
            <family val="2"/>
          </rPr>
          <t>7</t>
        </r>
        <r>
          <rPr>
            <sz val="8"/>
            <color indexed="81"/>
            <rFont val="Tahoma"/>
            <family val="2"/>
          </rPr>
          <t xml:space="preserve"> Cash plus Investments must be greater than or equal to zero.</t>
        </r>
      </text>
    </comment>
    <comment ref="A29" authorId="0" shapeId="0" xr:uid="{00000000-0006-0000-0200-00000A000000}">
      <text>
        <r>
          <rPr>
            <vertAlign val="superscript"/>
            <sz val="10"/>
            <color indexed="81"/>
            <rFont val="Tahoma"/>
            <family val="2"/>
          </rPr>
          <t xml:space="preserve">7 </t>
        </r>
        <r>
          <rPr>
            <sz val="8"/>
            <color indexed="81"/>
            <rFont val="Tahoma"/>
            <family val="2"/>
          </rPr>
          <t>Cash plus investments must be greater than or equal to zero.</t>
        </r>
      </text>
    </comment>
    <comment ref="A30" authorId="0" shapeId="0" xr:uid="{00000000-0006-0000-0200-00000B00000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34" authorId="0" shapeId="0" xr:uid="{00000000-0006-0000-0200-00000C00000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37" authorId="0" shapeId="0" xr:uid="{00000000-0006-0000-0200-00000D000000}">
      <text>
        <r>
          <rPr>
            <vertAlign val="superscript"/>
            <sz val="9"/>
            <color indexed="81"/>
            <rFont val="Arial"/>
            <family val="2"/>
          </rPr>
          <t>7</t>
        </r>
        <r>
          <rPr>
            <sz val="8"/>
            <color indexed="81"/>
            <rFont val="Tahoma"/>
            <family val="2"/>
          </rPr>
          <t xml:space="preserve"> Cash plus Investments must be greater than or equal to zero.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DHemberger</author>
  </authors>
  <commentList>
    <comment ref="A5" authorId="0" shapeId="0" xr:uid="{00000000-0006-0000-0300-000001000000}">
      <text>
        <r>
          <rPr>
            <vertAlign val="superscript"/>
            <sz val="9"/>
            <color indexed="81"/>
            <rFont val="Arial"/>
            <family val="2"/>
          </rPr>
          <t>11</t>
        </r>
        <r>
          <rPr>
            <sz val="8"/>
            <color indexed="81"/>
            <rFont val="Tahoma"/>
            <family val="2"/>
          </rPr>
          <t xml:space="preserve"> Include revenue accounts 1110 through 1115, 1117,
   1118 &amp; 1120.</t>
        </r>
      </text>
    </comment>
    <comment ref="A6" authorId="0" shapeId="0" xr:uid="{00000000-0006-0000-0300-000002000000}">
      <text>
        <r>
          <rPr>
            <vertAlign val="superscript"/>
            <sz val="10"/>
            <color indexed="81"/>
            <rFont val="Tahoma"/>
            <family val="2"/>
          </rPr>
          <t>12</t>
        </r>
        <r>
          <rPr>
            <sz val="8"/>
            <color indexed="81"/>
            <rFont val="Tahoma"/>
            <family val="2"/>
          </rPr>
          <t xml:space="preserve"> The School Code Section 17-2.2c.  Tax for leasing educational facilities or computer technology or both, and for temporary relocation expense purposes.
</t>
        </r>
      </text>
    </comment>
    <comment ref="A16" authorId="0" shapeId="0" xr:uid="{00000000-0006-0000-0300-000003000000}">
      <text>
        <r>
          <rPr>
            <vertAlign val="superscript"/>
            <sz val="10"/>
            <color indexed="81"/>
            <rFont val="Tahoma"/>
            <family val="2"/>
          </rPr>
          <t>13</t>
        </r>
        <r>
          <rPr>
            <sz val="8"/>
            <color indexed="81"/>
            <rFont val="Tahoma"/>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 ref="A19" authorId="1" shapeId="0" xr:uid="{00000000-0006-0000-0300-000004000000}">
      <text>
        <r>
          <rPr>
            <sz val="8"/>
            <color indexed="81"/>
            <rFont val="Tahoma"/>
            <family val="2"/>
          </rPr>
          <t xml:space="preserve">14  Only tuition payments made to </t>
        </r>
        <r>
          <rPr>
            <u/>
            <sz val="8"/>
            <color indexed="81"/>
            <rFont val="Tahoma"/>
            <family val="2"/>
          </rPr>
          <t>private facilities</t>
        </r>
        <r>
          <rPr>
            <sz val="8"/>
            <color indexed="81"/>
            <rFont val="Tahoma"/>
            <family val="2"/>
          </rPr>
          <t>.  See Function 4100 for estimated public facility disbursements/expenditures.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DHemberger</author>
  </authors>
  <commentList>
    <comment ref="A34" authorId="0" shapeId="0" xr:uid="{00000000-0006-0000-0400-00000100000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174" authorId="1" shapeId="0" xr:uid="{00000000-0006-0000-0400-000002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 ref="A210" authorId="0" shapeId="0" xr:uid="{00000000-0006-0000-0400-000003000000}">
      <text>
        <r>
          <rPr>
            <vertAlign val="superscript"/>
            <sz val="10"/>
            <color indexed="81"/>
            <rFont val="Arial"/>
            <family val="2"/>
          </rPr>
          <t>15</t>
        </r>
        <r>
          <rPr>
            <sz val="10"/>
            <color indexed="81"/>
            <rFont val="Arial"/>
            <family val="2"/>
          </rPr>
          <t xml:space="preserve"> </t>
        </r>
        <r>
          <rPr>
            <sz val="8"/>
            <color indexed="81"/>
            <rFont val="Arial"/>
            <family val="2"/>
          </rPr>
          <t>Payment towards the retirement of lease/purchase agreements or bonded/other indebtedness (principal only) otherwise reported within the fund - e.g. alternate revenue bonds.  (Attach Itemization)</t>
        </r>
      </text>
    </comment>
    <comment ref="A351" authorId="0" shapeId="0" xr:uid="{00000000-0006-0000-0400-00000400000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451" authorId="1" shapeId="0" xr:uid="{00000000-0006-0000-0400-000005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<sst xmlns="http://schemas.openxmlformats.org/spreadsheetml/2006/main" count="3588" uniqueCount="982">
  <si>
    <t>Summer School Transportation Fees from Other Sources (In State)</t>
  </si>
  <si>
    <t>CTE Transportation Fees from Other Districts (In State)</t>
  </si>
  <si>
    <t>CTE Transportation Fees from Other Sources (In State)</t>
  </si>
  <si>
    <t>CTE Transportation Fees from Other Sources (Out of State)</t>
  </si>
  <si>
    <t>CTE Transportation Fees from Pupils or Parents (In State)</t>
  </si>
  <si>
    <t>Special Education Transportation Fees from Other Districts (In State)</t>
  </si>
  <si>
    <t>Special Education Transportation Fees from Other Sources (In State)</t>
  </si>
  <si>
    <t>Summer School Transportation Fees from Pupils or Parents (In State)</t>
  </si>
  <si>
    <t>Adult Transportation Fees from Other Districts (In State)</t>
  </si>
  <si>
    <t>Adult Transportation Fees from Other Sources (In State)</t>
  </si>
  <si>
    <t>Adult Transportation Fees from Pupils or Parents (In State)</t>
  </si>
  <si>
    <t>Adult Transportation Fees from Other Sources (Out of State)</t>
  </si>
  <si>
    <t>Refund of Prior Years' Expenditures</t>
  </si>
  <si>
    <t>Other Flow-Through Revenue (Describe &amp; Itemize)</t>
  </si>
  <si>
    <t>Bilingual Education - Downstate - TPI and TBE</t>
  </si>
  <si>
    <t>Adult Education (from ICCB)</t>
  </si>
  <si>
    <t>Adult Education - Other (Describe &amp; Itemize)</t>
  </si>
  <si>
    <t>School Infrastructure - Maintenance Projects</t>
  </si>
  <si>
    <t>Summer Food Service Admin/Program</t>
  </si>
  <si>
    <t>Federal Special Education - Preschool Discretionary</t>
  </si>
  <si>
    <t>Federal Special Education - IDEA - Other (Describe &amp; Itemize)</t>
  </si>
  <si>
    <t>Federal Special Education - Preschool Flow-Through</t>
  </si>
  <si>
    <t>Federal Special Education - IDEA Room &amp; Board</t>
  </si>
  <si>
    <t>Federal Special Education - IDEA Discretionary</t>
  </si>
  <si>
    <t>CTE - Perkins-Title IIIE Tech Prep</t>
  </si>
  <si>
    <t>Title II - Teacher Quality</t>
  </si>
  <si>
    <t>Other Restricted Grants Received from Federal Government through State (Describe &amp; Itemize)</t>
  </si>
  <si>
    <t>Special Education Purposes Levy</t>
  </si>
  <si>
    <t>FICA and Medicare Only Levies</t>
  </si>
  <si>
    <t>Area Vocational Construction Purposes Levy</t>
  </si>
  <si>
    <t>Summer School Purposes Levy</t>
  </si>
  <si>
    <t>Regular Tuition from Other Districts (In State)</t>
  </si>
  <si>
    <t>Rentals - Summer School Textbooks</t>
  </si>
  <si>
    <t>Rentals - Adult/Continuing Education Textbooks</t>
  </si>
  <si>
    <t>Rentals - Regular Textbooks</t>
  </si>
  <si>
    <t>Sales - Regular Textbooks</t>
  </si>
  <si>
    <t>Sales - Summer School Textbooks</t>
  </si>
  <si>
    <t>Sales - Adult/Continuing Education Textbooks</t>
  </si>
  <si>
    <t>Services Provided Other Districts</t>
  </si>
  <si>
    <t>Payment from Other Districts</t>
  </si>
  <si>
    <t>Reorganization Incentives (Accounts 3005-3021)</t>
  </si>
  <si>
    <t>CTE - Technical Education - Tech Prep</t>
  </si>
  <si>
    <t>CTE - Secondary Program Improvement (CTEI)</t>
  </si>
  <si>
    <t>Infrastructure Improvements - Planning/Construction</t>
  </si>
  <si>
    <t>TUITION</t>
  </si>
  <si>
    <t>Fresh Fruit and Vegetables</t>
  </si>
  <si>
    <t>Begin entering data on EstRev 5-10 and EstExp 11-17 tabs.</t>
  </si>
  <si>
    <t>Transfer to Debt Service Fund to Pay Principal on ISBE Loans</t>
  </si>
  <si>
    <t>DEBT SERVICE (ED)</t>
  </si>
  <si>
    <t>DEBT SERVICE (O&amp;M)</t>
  </si>
  <si>
    <t>Total Debt Service - Interest on Short-Term Debt</t>
  </si>
  <si>
    <t>DEBT SERVICE (TR)</t>
  </si>
  <si>
    <t>DEBT SERVICE (MR/SS)</t>
  </si>
  <si>
    <t>DEBT SERVICE (FP&amp;S)</t>
  </si>
  <si>
    <t>DEBT SERVICE (DS)</t>
  </si>
  <si>
    <t>Limitation of Administrative Costs</t>
  </si>
  <si>
    <t xml:space="preserve">  See:  School Code, Section 10-20.21 - Contracts</t>
  </si>
  <si>
    <t>PAYMENTS TO OTHER DISTRICTS &amp; GOVT UNITS</t>
  </si>
  <si>
    <t>Total Direct Receipts, Other Sources, &amp; Other Receipts</t>
  </si>
  <si>
    <t>Total Direct Disbursements, Other Uses, &amp; Other Disbursements</t>
  </si>
  <si>
    <t>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</si>
  <si>
    <t>60 - CAPITAL PROJECTS (CP)</t>
  </si>
  <si>
    <t>SUPPORT SERVICES (CP)</t>
  </si>
  <si>
    <t>Payment for CTE Programs</t>
  </si>
  <si>
    <t>PROVISION FOR CONTINGENCIES (CP)</t>
  </si>
  <si>
    <t>80 - TORT FUND (TF)</t>
  </si>
  <si>
    <t>Chicago Educational Services Block Grant</t>
  </si>
  <si>
    <t>State Charter Schools</t>
  </si>
  <si>
    <t>8150</t>
  </si>
  <si>
    <t>8160</t>
  </si>
  <si>
    <t>8170</t>
  </si>
  <si>
    <t>Flow-Through Revenue from State Sources</t>
  </si>
  <si>
    <t>Sale of Vocational Projects</t>
  </si>
  <si>
    <t>Special Education - Private Facility Tuition</t>
  </si>
  <si>
    <t>New 2009</t>
  </si>
  <si>
    <t xml:space="preserve">Special Education - Personnel </t>
  </si>
  <si>
    <t>Special Education - Orphanage - Individual</t>
  </si>
  <si>
    <t>Special Education - Summer School</t>
  </si>
  <si>
    <t>Excess (Deficiency) of Receipts/Revenues Over Disbursements/Expenditures</t>
  </si>
  <si>
    <t>Payment for Special Education Programs</t>
  </si>
  <si>
    <t>Special Milk Program</t>
  </si>
  <si>
    <t>School Breakfast Program</t>
  </si>
  <si>
    <t>Each fund balance should correspond to the fund balance reflected on the books as of June 30th - Balance Sheet Accounts #720 and #730 (audit figures, if available).</t>
  </si>
  <si>
    <t>(4)  Fire Prevention and Safety Bonds can be entered in the Fire Prevention &amp; Safety Fund only.</t>
  </si>
  <si>
    <t>Title I - Low Income</t>
  </si>
  <si>
    <t>Title I - Low Income - Neglected, Private</t>
  </si>
  <si>
    <t>School District Name</t>
  </si>
  <si>
    <t>Cash</t>
  </si>
  <si>
    <t>School District ID</t>
  </si>
  <si>
    <t>School Business Services Division</t>
  </si>
  <si>
    <t>Transfer Among Funds</t>
  </si>
  <si>
    <t>Total Other Receipts</t>
  </si>
  <si>
    <t>Total Amount Available</t>
  </si>
  <si>
    <t>Total Other Disbursements</t>
  </si>
  <si>
    <t>Interfund Loans Payable (Loans from Other Funds)</t>
  </si>
  <si>
    <t>Other Current Assets</t>
  </si>
  <si>
    <t>Total Payments in Lieu of Taxes</t>
  </si>
  <si>
    <t>Total Tuition</t>
  </si>
  <si>
    <t>Total Transportation Fees</t>
  </si>
  <si>
    <t>Total Earnings on Investments</t>
  </si>
  <si>
    <t>Total Food Service</t>
  </si>
  <si>
    <t>Total Textbooks</t>
  </si>
  <si>
    <t>Total Other Revenue from Local Sources</t>
  </si>
  <si>
    <t>Total Unrestricted Grants-In-Aid</t>
  </si>
  <si>
    <t>Total Special Education</t>
  </si>
  <si>
    <t>Total Career and Technical Education</t>
  </si>
  <si>
    <t>Total Bilingual Education</t>
  </si>
  <si>
    <t>Total Restricted Grants-In-Aid</t>
  </si>
  <si>
    <t>Total Title I</t>
  </si>
  <si>
    <t>Total Title IV</t>
  </si>
  <si>
    <t>Total Federal Special Education</t>
  </si>
  <si>
    <t>TOTAL RECEIPTS/REVENUES FROM FEDERAL SOURCES</t>
  </si>
  <si>
    <t>2000</t>
  </si>
  <si>
    <t>Total Transportation</t>
  </si>
  <si>
    <t>Total CTE - Perkins</t>
  </si>
  <si>
    <t>School Safety &amp; Educational Improvement Block Grant</t>
  </si>
  <si>
    <t>Cash plus investments must be greater than or equal to zero.</t>
  </si>
  <si>
    <t>EARNINGS ON INVESTMENTS</t>
  </si>
  <si>
    <t>Interest on Investments</t>
  </si>
  <si>
    <t>Gain or Loss on Sale of Investments</t>
  </si>
  <si>
    <t>McKinney Education for Homeless Children</t>
  </si>
  <si>
    <t>8110</t>
  </si>
  <si>
    <t>8120</t>
  </si>
  <si>
    <t>State Free Lunch &amp; Breakfast</t>
  </si>
  <si>
    <t>Driver Education</t>
  </si>
  <si>
    <t>Gifted Programs</t>
  </si>
  <si>
    <t>Bilingual Programs</t>
  </si>
  <si>
    <t>Remedial and Supplemental Programs K-12</t>
  </si>
  <si>
    <t>Pre-K Programs - Private Tuition</t>
  </si>
  <si>
    <t>Regular K-12 Programs  Private Tuition</t>
  </si>
  <si>
    <t>Special Education Programs K-12 Private Tuition</t>
  </si>
  <si>
    <t>Special Education Programs Pre-K Tuition</t>
  </si>
  <si>
    <t>Remedial/Supplemental Programs K-12 Private Tuition</t>
  </si>
  <si>
    <t>Remedial/Supplemental Programs Pre-K Private Tuition</t>
  </si>
  <si>
    <t>2360 - 2370</t>
  </si>
  <si>
    <t>Truants Alternative/Opt Ed Programs Private Tuition</t>
  </si>
  <si>
    <t>Corporate Personal Prop Repl Tax Anticipation Notes</t>
  </si>
  <si>
    <t>Total Payments to Other Districts &amp; Govt Units</t>
  </si>
  <si>
    <t>50 - MUNICIPAL RETIREMENT/SOC SEC FUND (MR/SS)</t>
  </si>
  <si>
    <t>PAYMENTS TO OTHER DISTRICTS &amp; GOVT UNITS (FP&amp;S)</t>
  </si>
  <si>
    <t>Total Payments to Other Districts &amp; Govt Units (FPS)</t>
  </si>
  <si>
    <t>Truant Alternative &amp; Optional Programs</t>
  </si>
  <si>
    <t>SUPPORT SERVICES</t>
  </si>
  <si>
    <t>Attendance &amp; Social Work Services</t>
  </si>
  <si>
    <t>Guidance Services</t>
  </si>
  <si>
    <t>Health Services</t>
  </si>
  <si>
    <t>Psychological Services</t>
  </si>
  <si>
    <t>Description</t>
  </si>
  <si>
    <t>TRANSPORTATION FEES</t>
  </si>
  <si>
    <t>Sales to Adults</t>
  </si>
  <si>
    <t>Admissions - Athletic</t>
  </si>
  <si>
    <t>Admissions - Other</t>
  </si>
  <si>
    <t>Fees</t>
  </si>
  <si>
    <t>Book Store Sales</t>
  </si>
  <si>
    <t>DEBT SERVICES</t>
  </si>
  <si>
    <t>Sales to Pupils - A la Carte</t>
  </si>
  <si>
    <t>Tort Immunity Services</t>
  </si>
  <si>
    <t xml:space="preserve">A certified copy of this document must be filed with the county clerk within 30 days of adoption as required </t>
  </si>
  <si>
    <t>(1)</t>
  </si>
  <si>
    <t>(2)</t>
  </si>
  <si>
    <t xml:space="preserve">by Section 18-50 of the Property Tax Code (35 ILCS 200/18-50).  </t>
  </si>
  <si>
    <t>Distribution Method and Recipient of Non-Monetary Remunerations Distributed</t>
  </si>
  <si>
    <t>(Sheet is unprotected and can be re-formatted as needed, but must be used for submission)</t>
  </si>
  <si>
    <t>SUPPORT SERVICES (O&amp;M)</t>
  </si>
  <si>
    <t>COMMUNITY SERVICES (O&amp;M)</t>
  </si>
  <si>
    <t>INSTRUCTION (ED)</t>
  </si>
  <si>
    <t>SUPPORT SERVICES (ED)</t>
  </si>
  <si>
    <t>COMMUNITY SERVICES (ED)</t>
  </si>
  <si>
    <t>Other ARRA Funds - II</t>
  </si>
  <si>
    <t>Other ARRA Funds - III</t>
  </si>
  <si>
    <t>Other ARRA Funds - IV</t>
  </si>
  <si>
    <t>Other ARRA Funds - V</t>
  </si>
  <si>
    <t>Other ARRA Funds - VII</t>
  </si>
  <si>
    <t>Other ARRA Funds - VIII</t>
  </si>
  <si>
    <t>Other ARRA Funds - IX</t>
  </si>
  <si>
    <t>Other ARRA Funds - X</t>
  </si>
  <si>
    <t>New 2010</t>
  </si>
  <si>
    <t>Closed 04/09</t>
  </si>
  <si>
    <t>Deleted 2009</t>
  </si>
  <si>
    <t>PROVISION FOR CONTINGENCIES (O&amp;M)</t>
  </si>
  <si>
    <t>SUPPORT SERVICES (TR)</t>
  </si>
  <si>
    <t>Budget Item References</t>
  </si>
  <si>
    <t>Support Services - General Administration</t>
  </si>
  <si>
    <t>Name of Vendor</t>
  </si>
  <si>
    <t>Product or Service Provided</t>
  </si>
  <si>
    <t>Net Revenue</t>
  </si>
  <si>
    <t>Non-Monetary Remuneration</t>
  </si>
  <si>
    <t>Purpose of Proceeds</t>
  </si>
  <si>
    <t>Support Services - School Administration</t>
  </si>
  <si>
    <t>Support Services - Central</t>
  </si>
  <si>
    <t>Total Debt Service</t>
  </si>
  <si>
    <t>PROVISION FOR CONTINGENCIES (TR)</t>
  </si>
  <si>
    <t>INSTRUCTION (MR/SS)</t>
  </si>
  <si>
    <t>SUPPORT SERVICES (MR/SS)</t>
  </si>
  <si>
    <t>COMMUNITY SERVICES (MR/SS)</t>
  </si>
  <si>
    <t>PROVISION FOR CONTINGENCIES (MR/SS)</t>
  </si>
  <si>
    <t>SUPPORT SERVICES (FP&amp;S)</t>
  </si>
  <si>
    <t>Payments for Special Education Programs - Tuition</t>
  </si>
  <si>
    <t>Payments for Adult/Continuing Education Programs - Tuition</t>
  </si>
  <si>
    <t>Payments for CTE Programs - Tuition</t>
  </si>
  <si>
    <t>Payments for Community College Programs - Tuition</t>
  </si>
  <si>
    <t>Payments for Other Programs - Tuition</t>
  </si>
  <si>
    <t>Payments for Regular Programs - Transfers</t>
  </si>
  <si>
    <t>Payments for Special Education Programs - Transfers</t>
  </si>
  <si>
    <t>Payments for Adult/Continuing Ed Programs - Transfers</t>
  </si>
  <si>
    <t>Payments for CTE Programs - Transfers</t>
  </si>
  <si>
    <t>Payments for Community College Program - Transfers</t>
  </si>
  <si>
    <t>Payments for Other Programs - Transfers</t>
  </si>
  <si>
    <t>30 - DEBT SERVICE FUND (DS)</t>
  </si>
  <si>
    <t>PROVISION FOR CONTINGENCIES (DS)</t>
  </si>
  <si>
    <t>Payments for CTE Programs</t>
  </si>
  <si>
    <t>Payments for CTE Program</t>
  </si>
  <si>
    <t>Debt Service - Interest on Short-Term Debt</t>
  </si>
  <si>
    <t>OTHER REVENUE FROM LOCAL SOURCES</t>
  </si>
  <si>
    <t>Rentals</t>
  </si>
  <si>
    <t>1431</t>
  </si>
  <si>
    <t>1432</t>
  </si>
  <si>
    <t>90 - FIRE PREVENTION &amp; SAFETY FUND (FP&amp;S)</t>
  </si>
  <si>
    <t>10 - EDUCATIONAL FUND (ED)</t>
  </si>
  <si>
    <t>20 - OPERATIONS AND MAINTENANCE FUND (O&amp;M)</t>
  </si>
  <si>
    <t>40 - TRANSPORTATION FUND (TR)</t>
  </si>
  <si>
    <t>Assumptions Used in the Deficit Reduction Plan:</t>
  </si>
  <si>
    <t>- Equal Assessed Valuation and Tax Rates:</t>
  </si>
  <si>
    <t>- Employee Salaries and Benefits:</t>
  </si>
  <si>
    <t>- Short and Long Term Borrowing:</t>
  </si>
  <si>
    <t>- Educational Impact:</t>
  </si>
  <si>
    <t>Background and Narrative of Budget Reductions:</t>
  </si>
  <si>
    <t>- Other Assumptions:</t>
  </si>
  <si>
    <t>Requires the secretary of the school board to notify the county clerk (within 30 days of the transfer approval) to abate an equal amount of taxes to be next extended.  See Sec. 10-22.14 &amp; 17-2.11.</t>
  </si>
  <si>
    <t>Transfer to Debt Service Fund to Pay Principal on Revenue Bonds</t>
  </si>
  <si>
    <t>Total Stimulus Programs</t>
  </si>
  <si>
    <t>Debt Service - Interest on Long-Term Debt</t>
  </si>
  <si>
    <t xml:space="preserve">The deficit reduction plan, if required, is developed using ISBE guidelines and format. </t>
  </si>
  <si>
    <t>Date of Amended Budget:</t>
  </si>
  <si>
    <t>DEFICIT REDUCTION PLAN</t>
  </si>
  <si>
    <t>(1)  Funding Bonds are to be entered in the fund or funds in which the liability occurs.</t>
  </si>
  <si>
    <t xml:space="preserve">, </t>
  </si>
  <si>
    <t>Support Services - Pupil</t>
  </si>
  <si>
    <t>Support Services - Business</t>
  </si>
  <si>
    <t>Support Services - Instructional Staff</t>
  </si>
  <si>
    <t>Congratulations! You have a balanced budget.</t>
  </si>
  <si>
    <t>Budget form Incomplete.</t>
  </si>
  <si>
    <t>Deficit reduction plan is not required.</t>
  </si>
  <si>
    <t>Facilities Acquisition &amp; Construction Services</t>
  </si>
  <si>
    <t>Payments for Special Education Programs</t>
  </si>
  <si>
    <t>Scientific Literacy</t>
  </si>
  <si>
    <t>Flow-Through Revenue from Federal Sources</t>
  </si>
  <si>
    <t>ILLINOIS STATE BOARD OF EDUCATION</t>
  </si>
  <si>
    <t>School District Name:</t>
  </si>
  <si>
    <t>(Section 17-1.5 of the School Code)</t>
  </si>
  <si>
    <t>(10)</t>
  </si>
  <si>
    <t>(20)</t>
  </si>
  <si>
    <t>Operations &amp; Maintenance</t>
  </si>
  <si>
    <t>Total</t>
  </si>
  <si>
    <t>Closed 2011</t>
  </si>
  <si>
    <t>TOTAL OTHER SOURCES/USES OF FUNDS</t>
  </si>
  <si>
    <t>Totals</t>
  </si>
  <si>
    <t>2530</t>
  </si>
  <si>
    <t>1000</t>
  </si>
  <si>
    <t>SALE OF BONDS (7200)</t>
  </si>
  <si>
    <t>Federal Impact Aid</t>
  </si>
  <si>
    <t>Payments for Regular Programs - Tuition</t>
  </si>
  <si>
    <t>Head Start</t>
  </si>
  <si>
    <t>Construction (Impact Aid)</t>
  </si>
  <si>
    <t>MAGNET</t>
  </si>
  <si>
    <t>Principal on Bonds Sold:</t>
  </si>
  <si>
    <t>Federal Charter Schools</t>
  </si>
  <si>
    <t>INSTRUCTION</t>
  </si>
  <si>
    <t>Regular Programs</t>
  </si>
  <si>
    <t>Operation &amp; Maintenance of Plant Service</t>
  </si>
  <si>
    <t>Accrual</t>
  </si>
  <si>
    <t>District Name:</t>
  </si>
  <si>
    <t>District RCDT No:</t>
  </si>
  <si>
    <t>Payments for Community College Programs</t>
  </si>
  <si>
    <t>Regular Program</t>
  </si>
  <si>
    <t>13</t>
  </si>
  <si>
    <t>Improvement of Instruction Services</t>
  </si>
  <si>
    <t>Educational Media Services</t>
  </si>
  <si>
    <t>Assessment &amp; Testing</t>
  </si>
  <si>
    <t xml:space="preserve">day of </t>
  </si>
  <si>
    <t>Adult/Continuing Education Programs</t>
  </si>
  <si>
    <t>Interscholastic Programs</t>
  </si>
  <si>
    <t>Summer School Programs</t>
  </si>
  <si>
    <t>8130</t>
  </si>
  <si>
    <t>8140</t>
  </si>
  <si>
    <t xml:space="preserve">  Educational   </t>
  </si>
  <si>
    <t>DISBURSEMENTS/EXPENDITURES</t>
  </si>
  <si>
    <t>Other (Describe &amp; Itemize)</t>
  </si>
  <si>
    <t>(100)</t>
  </si>
  <si>
    <t>(200)</t>
  </si>
  <si>
    <t>(300)</t>
  </si>
  <si>
    <t>(400)</t>
  </si>
  <si>
    <t>(500)</t>
  </si>
  <si>
    <t>(600)</t>
  </si>
  <si>
    <t>(700)</t>
  </si>
  <si>
    <t>(800)</t>
  </si>
  <si>
    <t>(900)</t>
  </si>
  <si>
    <t>Non-Capitalized Equipment</t>
  </si>
  <si>
    <t>Termination Benefits</t>
  </si>
  <si>
    <t>Pre-K Programs</t>
  </si>
  <si>
    <t>Special Education Programs Pre-K</t>
  </si>
  <si>
    <t>CTE Programs</t>
  </si>
  <si>
    <t>Driver's Education Programs</t>
  </si>
  <si>
    <t>Claims Paid from Self Insurance Fund</t>
  </si>
  <si>
    <t>Unemployment Insurance Payments</t>
  </si>
  <si>
    <t>Insurance Payments (regular or self-insurance)</t>
  </si>
  <si>
    <t>Risk Management and Claims Services Payments</t>
  </si>
  <si>
    <t>Reciprocal Insurance Payments</t>
  </si>
  <si>
    <t>Legal Service</t>
  </si>
  <si>
    <t>Adult/Continuing Education Programs Private Tuition</t>
  </si>
  <si>
    <t>CTE Programs Private Tuition</t>
  </si>
  <si>
    <t>Interscholastic Programs Private Tuition</t>
  </si>
  <si>
    <t>Summer School Programs Private Tuition</t>
  </si>
  <si>
    <t>Gifted Programs Private Tuition</t>
  </si>
  <si>
    <t>Bilingual Programs Private Tuition</t>
  </si>
  <si>
    <t>Total Expenditures</t>
  </si>
  <si>
    <t>School Facility Occupation Tax Proceeds</t>
  </si>
  <si>
    <t>Board of Education Services</t>
  </si>
  <si>
    <t>Executive Administration Services</t>
  </si>
  <si>
    <t>Tax Anticipation Warrants</t>
  </si>
  <si>
    <t>Other Support Services - School Administration</t>
  </si>
  <si>
    <t>Other Tax Levies (Describe &amp; Itemize)</t>
  </si>
  <si>
    <t>Other Payments in Lieu of Taxes (Describe &amp; Itemize)</t>
  </si>
  <si>
    <t>Special Education - Other (Describe &amp; Itemize)</t>
  </si>
  <si>
    <t>Food Service - Other (Describe &amp; Itemize)</t>
  </si>
  <si>
    <t>Accounting Basis</t>
  </si>
  <si>
    <t>Close 2008</t>
  </si>
  <si>
    <t>Closed 2008</t>
  </si>
  <si>
    <t>PAYMENTS IN LIEU OF TAXES</t>
  </si>
  <si>
    <t>Mobile Home Privilege Tax</t>
  </si>
  <si>
    <t>Payments from Local Housing Authority</t>
  </si>
  <si>
    <t>LOCAL SOURCES</t>
  </si>
  <si>
    <t>(Enter as MM/DD/YY)</t>
  </si>
  <si>
    <t>RCDT Number:</t>
  </si>
  <si>
    <t>1434</t>
  </si>
  <si>
    <t>1444</t>
  </si>
  <si>
    <t>1454</t>
  </si>
  <si>
    <t>Regular Tuition from Other Sources (Out of State)</t>
  </si>
  <si>
    <t>DISTRICT/SCHOOL ACTIVITY INCOME</t>
  </si>
  <si>
    <t>Rentals - Other (Describe)</t>
  </si>
  <si>
    <t xml:space="preserve">,  County of </t>
  </si>
  <si>
    <t>Total By Object</t>
  </si>
  <si>
    <t>Object Name</t>
  </si>
  <si>
    <t>Impact Fees from Municipal or County Governments</t>
  </si>
  <si>
    <t xml:space="preserve">Based on the 23 Illinois Administrative Code-Part 100 and inconformity with Section 17-1 of the School Code. </t>
  </si>
  <si>
    <t>Transfer of Working Cash Fund Interest</t>
  </si>
  <si>
    <t>PERMANENT TRANSFER FROM VARIOUS FUNDS</t>
  </si>
  <si>
    <t>TRANSFER TO VARIOUS OTHER FUNDS (8100)</t>
  </si>
  <si>
    <t>Transfer of Interest</t>
  </si>
  <si>
    <t>Transfer to Capital Projects Fund</t>
  </si>
  <si>
    <t>Transfer from Capital Projects Fund to O&amp;M Fund</t>
  </si>
  <si>
    <t>Interfund Loans Receivable (Repayment of Loans)</t>
  </si>
  <si>
    <t>Special Education Programs (Functions 1200 - 1220)</t>
  </si>
  <si>
    <t>Payments of Surplus Moneys from TIF Districts</t>
  </si>
  <si>
    <t>Drivers' Education Fees</t>
  </si>
  <si>
    <t>Proceeds from Vendors' Contracts</t>
  </si>
  <si>
    <t>CTE - WECEP</t>
  </si>
  <si>
    <t>CTE - Agriculture Education</t>
  </si>
  <si>
    <t>CTE - Instructor Practicum</t>
  </si>
  <si>
    <t>CTE - Student Organizations</t>
  </si>
  <si>
    <t>Accounting and Financial Reporting for Certain Grants and Other Financial Assistance.  The "On-Behalf" Payments should only be reflected on this page (Budget Summary, Lines 10 and 20).</t>
  </si>
  <si>
    <t>The School Code Section 17-2.2c.  Tax for leasing educational facilities or computer technology or both, and for temporary relocation expense purposes.</t>
  </si>
  <si>
    <t>FLOW-THROUGH RECEIPTS/REVENUES FROM ONE                                 DISTRICT TO ANOTHER DISTRICT</t>
  </si>
  <si>
    <t>OTHER SOURCES/USES OF FUNDS</t>
  </si>
  <si>
    <t>OTHER SOURCES OF FUNDS (7000)</t>
  </si>
  <si>
    <t>OTHER USES OF FUNDS (8000)</t>
  </si>
  <si>
    <t>Total Other Sources/Uses of Fund</t>
  </si>
  <si>
    <t>Total Ad Valorem Taxes Levied by District</t>
  </si>
  <si>
    <t>Summer School Transportation Fees from Other Districts (In State)</t>
  </si>
  <si>
    <t>Total Flow-Through Receipts/Revenues From                                                         One District to Another District</t>
  </si>
  <si>
    <t xml:space="preserve">Non-Capitalized Equipment </t>
  </si>
  <si>
    <t>Extended Learning Opportunities - Summer Bridges</t>
  </si>
  <si>
    <t>Bilingual Education - Downstate - Transitional Bilingual Education</t>
  </si>
  <si>
    <t>Total Unrestricted Grants-In-Aid Received Directly from Fed Govt</t>
  </si>
  <si>
    <t>ARRA - McKinney - Vento Homeless Education</t>
  </si>
  <si>
    <t>ARRA - Title IID - Technology - Formula</t>
  </si>
  <si>
    <t>Corporate Personal Property Repl Tax Anticipated Notes</t>
  </si>
  <si>
    <t>Corporate Personal Prop Repl Tax Anticipated Notes</t>
  </si>
  <si>
    <t>Deleted 2011</t>
  </si>
  <si>
    <t>New 2011</t>
  </si>
  <si>
    <t>To determine if the budget is balanced, complete all pages of the budget first.</t>
  </si>
  <si>
    <t>Transfer to Debt Service to Pay Principal on Capital Leases</t>
  </si>
  <si>
    <t>CTE - PERKINS</t>
  </si>
  <si>
    <t>CTE - Other (Describe &amp; Itemize)</t>
  </si>
  <si>
    <t>Title I - Other (Describe &amp; Itemize)</t>
  </si>
  <si>
    <t xml:space="preserve">   Municipal Retirement/ Social Security</t>
  </si>
  <si>
    <t>OTHER RECEIPTS</t>
  </si>
  <si>
    <t>OTHER DISBURSEMENTS</t>
  </si>
  <si>
    <t>School Breakfast Initiative</t>
  </si>
  <si>
    <t>4600</t>
  </si>
  <si>
    <t>National School Lunch Program</t>
  </si>
  <si>
    <t>Total Disbursements/Expenditures</t>
  </si>
  <si>
    <t>Contributions and Donations from Private Sources</t>
  </si>
  <si>
    <t>Reference Description</t>
  </si>
  <si>
    <t>Speech Pathology &amp; Audiology Services</t>
  </si>
  <si>
    <t>Direction of Business Support Services</t>
  </si>
  <si>
    <t>Fiscal Services</t>
  </si>
  <si>
    <t>Operation &amp; Maintenance of Plant Services</t>
  </si>
  <si>
    <t>Pupil Transportation Services</t>
  </si>
  <si>
    <t>Food Services</t>
  </si>
  <si>
    <t>Internal Services</t>
  </si>
  <si>
    <t>Direction of Central Support Services</t>
  </si>
  <si>
    <t>End of Balancing</t>
  </si>
  <si>
    <t>Learning Improvement - Change Grants</t>
  </si>
  <si>
    <t>Truant Alternative/Optional Education</t>
  </si>
  <si>
    <t>Early Childhood - Block Grant</t>
  </si>
  <si>
    <t>Debt Service</t>
  </si>
  <si>
    <t>Capital Projects</t>
  </si>
  <si>
    <t>Tort</t>
  </si>
  <si>
    <t>Other Sources Not Classified Elsewhere</t>
  </si>
  <si>
    <t>8990</t>
  </si>
  <si>
    <t>8910</t>
  </si>
  <si>
    <t>Other Uses Not Classified Elsewhere</t>
  </si>
  <si>
    <t>PAYMENTS TO OTHER DISTRICTS &amp; GOVT. UNITS</t>
  </si>
  <si>
    <t>PROVISIONS FOR CONTINGENCIES (FP&amp;S)</t>
  </si>
  <si>
    <t>Remedial and Supplemental Programs Pre-K</t>
  </si>
  <si>
    <t>Workers' Compensation or Workers' Occupation Disease Acts Payments</t>
  </si>
  <si>
    <t>70 WORKING CASH FUND (WC)</t>
  </si>
  <si>
    <t>ESTIMATED ENDING FUND BALANCE</t>
  </si>
  <si>
    <t>(2)  Refunding Bonds can be entered in the Debt Services Fund only.</t>
  </si>
  <si>
    <t>(3)  Building Bonds can be entered in the Capital Projects Fund only.</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</si>
  <si>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</si>
  <si>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Other Restricted Revenue from State Sources (Describe &amp; Itemize)</t>
  </si>
  <si>
    <t>CAREER AND TECHNICAL EDUCATION (CTE)</t>
  </si>
  <si>
    <t>Include revenue accounts 1110 through 1115, 1117,1118 &amp; 1120.</t>
  </si>
  <si>
    <t>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Illinois Administrative Code, Part 100, Section 100.50.</t>
  </si>
  <si>
    <t>Notes and Warrants Payable</t>
  </si>
  <si>
    <t>Other Current Liabilities</t>
  </si>
  <si>
    <t>Regular Tuition from Pupils or Parents (In State)</t>
  </si>
  <si>
    <t>Regular Tuition from Other Sources (In State)</t>
  </si>
  <si>
    <t>,</t>
  </si>
  <si>
    <t>.</t>
  </si>
  <si>
    <t>Tax Anticipation Notes</t>
  </si>
  <si>
    <t>PROVISION FOR CONTINGENCIES</t>
  </si>
  <si>
    <t>Federal - Adult Education</t>
  </si>
  <si>
    <t>PROVISION FOR CONTINGENCIES (ED)</t>
  </si>
  <si>
    <t>,     20</t>
  </si>
  <si>
    <t>Chicago General Education Block Grant</t>
  </si>
  <si>
    <t>Special Area Administrative Services</t>
  </si>
  <si>
    <t xml:space="preserve">     This page is provided for detailed itemizations as requested within the body of the Report.</t>
  </si>
  <si>
    <t>Message</t>
  </si>
  <si>
    <t>AD VALOREM TAXES LEVIED BY LOCAL EDUCATION AGENCY</t>
  </si>
  <si>
    <t>Salaries</t>
  </si>
  <si>
    <t>Employee Benefits</t>
  </si>
  <si>
    <t>Purchased Services</t>
  </si>
  <si>
    <t>Supplies &amp; Materials</t>
  </si>
  <si>
    <t>Capital Outlay</t>
  </si>
  <si>
    <t>Other Objects</t>
  </si>
  <si>
    <t>Planning, Research, Development &amp; Evaluation Services</t>
  </si>
  <si>
    <t>Payments for Adult/Continuing Education Programs</t>
  </si>
  <si>
    <t>Other Support Services - Pupils (Describe &amp; Itemize)</t>
  </si>
  <si>
    <t>12</t>
  </si>
  <si>
    <t>Transportation - Special Education</t>
  </si>
  <si>
    <t>State Aid Anticipation Certificates</t>
  </si>
  <si>
    <t>Accrued Interest on Bonds Sold</t>
  </si>
  <si>
    <t>ISBE Loan Proceeds</t>
  </si>
  <si>
    <t>Transfer to Debt Service Fund to Pay Interest on Capital Leases</t>
  </si>
  <si>
    <t>Transfer to Debt Service Fund to Pay Interest on Revenue Bonds</t>
  </si>
  <si>
    <t>Interfund Loans Payable (Repayment of Loans)</t>
  </si>
  <si>
    <t>Premium on Bonds Sold</t>
  </si>
  <si>
    <t>Transportation - Other (Describe &amp; Itemize)</t>
  </si>
  <si>
    <t>(For Local Use Only)</t>
  </si>
  <si>
    <t>Other Local Revenues (Describe &amp; Itemize)</t>
  </si>
  <si>
    <t>Sales - Other (Describe &amp; Itemize)</t>
  </si>
  <si>
    <t>Other District/School Activity Revenue (Describe &amp; Itemize)</t>
  </si>
  <si>
    <t>Other Food Service (Describe &amp; Itemize)</t>
  </si>
  <si>
    <t>Sales to Pupils - Other (Describe &amp; Itemize)</t>
  </si>
  <si>
    <t>Title IV - Other (Describe &amp; Itemize)</t>
  </si>
  <si>
    <t>This worksheet checks various cells to assure that selected items are in balance.</t>
  </si>
  <si>
    <t>Out-of-balance conditions are accompanied by an error message.</t>
  </si>
  <si>
    <t>Errors must be corrected before the budget is finalized and submitted to ISBE.</t>
  </si>
  <si>
    <t>Unbalanced budget, however, a deficit reduction plan is not required at this time.</t>
  </si>
  <si>
    <t>Balanced budget, no deficit reduction plan is required.</t>
  </si>
  <si>
    <t>CHECK FOR ERRORS</t>
  </si>
  <si>
    <t>Title II - Eisenhower - Professional Development Formula</t>
  </si>
  <si>
    <t>ESTIMATED LIMITATION OF ADMINISTRATIVE COSTS WORKSHEET</t>
  </si>
  <si>
    <t>­</t>
  </si>
  <si>
    <t>Medicaid Matching Funds - Administrative Outreach</t>
  </si>
  <si>
    <t>Medicaid Matching Funds - Fee-For-Service Program</t>
  </si>
  <si>
    <t>(30)</t>
  </si>
  <si>
    <t>(40)</t>
  </si>
  <si>
    <t>(50)</t>
  </si>
  <si>
    <t>(60)</t>
  </si>
  <si>
    <t>(70)</t>
  </si>
  <si>
    <t>(80)</t>
  </si>
  <si>
    <t>(90)</t>
  </si>
  <si>
    <t>Transportation</t>
  </si>
  <si>
    <t xml:space="preserve">Educational     </t>
  </si>
  <si>
    <t>Working Cash</t>
  </si>
  <si>
    <t>Fire Prevention &amp; Safety</t>
  </si>
  <si>
    <t>Total Direct Disbursements/Expenditures</t>
  </si>
  <si>
    <t>Total Debt Service - Interest On Short-Term Debt</t>
  </si>
  <si>
    <t>Difference</t>
  </si>
  <si>
    <t>Total Receipts/Revenues from State Sources</t>
  </si>
  <si>
    <t>Other Unrestricted Grants-In-Aid Received Directly from the Federal Govt. (Describe &amp; Itemize)</t>
  </si>
  <si>
    <t>Judgment and Settlements</t>
  </si>
  <si>
    <t>Information Services</t>
  </si>
  <si>
    <t>Funct #</t>
  </si>
  <si>
    <t>Acct #</t>
  </si>
  <si>
    <t>Total Receipts/Revenues</t>
  </si>
  <si>
    <t>STATE SOURCES</t>
  </si>
  <si>
    <t>FEDERAL SOURCES</t>
  </si>
  <si>
    <t>Excess of Direct Receipts/Revenues Over (Under) Direct Disbursements/Expenditures</t>
  </si>
  <si>
    <t>ESTIMATED BUDGET</t>
  </si>
  <si>
    <t>SUMMARY</t>
  </si>
  <si>
    <t>BUDGET ADDENDUM - DEFICIT REDUCTION PLAN</t>
  </si>
  <si>
    <t>FEDERAL - SPECIAL EDUCATION</t>
  </si>
  <si>
    <t>SPECIAL EDUCATION</t>
  </si>
  <si>
    <t>BILINGUAL EDUCATION</t>
  </si>
  <si>
    <t>TRANSPORTATION</t>
  </si>
  <si>
    <t>4200</t>
  </si>
  <si>
    <t>TITLE I</t>
  </si>
  <si>
    <t>TITLE IV</t>
  </si>
  <si>
    <t>Staff Services</t>
  </si>
  <si>
    <t>Data Processing Services</t>
  </si>
  <si>
    <t>Educational</t>
  </si>
  <si>
    <t>Accounting Basis:</t>
  </si>
  <si>
    <t>Check one type of Accounting Basis used on the Cover sheet.</t>
  </si>
  <si>
    <t>District Number</t>
  </si>
  <si>
    <t>Educational Fund</t>
  </si>
  <si>
    <t>Operations &amp; Maintenance Fund</t>
  </si>
  <si>
    <t>Direct Revenues</t>
  </si>
  <si>
    <t>Direct Expenditures</t>
  </si>
  <si>
    <t>TOTAL</t>
  </si>
  <si>
    <t>Transportation Fund</t>
  </si>
  <si>
    <t>Working Cash Fund</t>
  </si>
  <si>
    <t>Excess of Receipts/Revenue Over/(Under) Disbursements/Expenditures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</si>
  <si>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</si>
  <si>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</si>
  <si>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</si>
  <si>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</si>
  <si>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</si>
  <si>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</si>
  <si>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</si>
  <si>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 - Competitive</t>
  </si>
  <si>
    <t>ARRA - Child Nutrition Equipment Assistance</t>
  </si>
  <si>
    <t>ARRA - General State Aid - Other Government Services Stabilization</t>
  </si>
  <si>
    <t>Support Services - Pupils</t>
  </si>
  <si>
    <t>Date of Adoption:</t>
  </si>
  <si>
    <t xml:space="preserve">  RECEIPTS/REVENUES</t>
  </si>
  <si>
    <t>Special Education Programs (Functions 1200-1220)</t>
  </si>
  <si>
    <t>ARRA - Title I - School Improvement (Section 1003g)</t>
  </si>
  <si>
    <t>Impact Aid Formula Grants</t>
  </si>
  <si>
    <t>Impact Aid Competitive Grants</t>
  </si>
  <si>
    <t>Qualified Zone Academy Bond Tax Credits</t>
  </si>
  <si>
    <t>Qualified School Construction Bond Credits</t>
  </si>
  <si>
    <t>Build America Bond Tax Credits</t>
  </si>
  <si>
    <t>Build America Bond Interest Reimbursement</t>
  </si>
  <si>
    <t>ARRA - Early Childhood</t>
  </si>
  <si>
    <t>Title I - Migrant Education</t>
  </si>
  <si>
    <t>Municipal Retirement/ Social Security</t>
  </si>
  <si>
    <t>Acct      #</t>
  </si>
  <si>
    <t>COMMUNITY SERVICES (TR)</t>
  </si>
  <si>
    <t>Total Instruction</t>
  </si>
  <si>
    <t>Total Support Services - Pupil</t>
  </si>
  <si>
    <t>Total Support Services - Instructional Staff</t>
  </si>
  <si>
    <t>Total Support Services - General Administration</t>
  </si>
  <si>
    <t>Total Support Services - School Administration</t>
  </si>
  <si>
    <t>Total Support Services - Business</t>
  </si>
  <si>
    <t>Total Support Services - Central</t>
  </si>
  <si>
    <t>Total Support Services</t>
  </si>
  <si>
    <t>Special Area Administration Services</t>
  </si>
  <si>
    <t>Office of the Principal Services</t>
  </si>
  <si>
    <t>FOOD SERVICE</t>
  </si>
  <si>
    <t>Sales to Pupils - Lunch</t>
  </si>
  <si>
    <t>Sales to Pupils - Breakfast</t>
  </si>
  <si>
    <t>Payments for Regular Program</t>
  </si>
  <si>
    <t>4105</t>
  </si>
  <si>
    <t>4107</t>
  </si>
  <si>
    <t>4199</t>
  </si>
  <si>
    <t>COMMUNITY SERVICES</t>
  </si>
  <si>
    <t>Payments for Regular Programs</t>
  </si>
  <si>
    <t>*</t>
  </si>
  <si>
    <t>(MM/DD/YY)</t>
  </si>
  <si>
    <t>Summer School Tuition from Pupils or Parents (In State)</t>
  </si>
  <si>
    <t>Summer School Tuition from Other Districts (In State)</t>
  </si>
  <si>
    <t>Summer School Tuition from Other Sources (In State)</t>
  </si>
  <si>
    <t>Summer School Tuition from Other Sources (Out of State)</t>
  </si>
  <si>
    <t>CTE Tuition from Pupils or Parents (In State)</t>
  </si>
  <si>
    <t>CTE Tuition from Other Districts (In State)</t>
  </si>
  <si>
    <t>CTE Tuition from Other Sources (In State)</t>
  </si>
  <si>
    <t>CTE Tuition from Other Sources (Out of State)</t>
  </si>
  <si>
    <t>Special Education Tuition from Pupils or Parents (In State)</t>
  </si>
  <si>
    <t>Special Education Tuition from Other Districts (In State)</t>
  </si>
  <si>
    <t>Special Education Tuition from Other Sources (In State)</t>
  </si>
  <si>
    <t>Special Education Tuition from Other Sources (Out of State)</t>
  </si>
  <si>
    <t>Adult Tuition from Pupils or Parents (In State)</t>
  </si>
  <si>
    <t>Adult Tuition from Other Districts (In State)</t>
  </si>
  <si>
    <t>Adult Tuition from Other Sources (In State)</t>
  </si>
  <si>
    <t>Adult Tuition from Other Sources (Out of State)</t>
  </si>
  <si>
    <t>Regular Transportation Fees from Pupils or Parents (In State)</t>
  </si>
  <si>
    <t>Regular Transportation Fees from Other Districts (In State)</t>
  </si>
  <si>
    <t>Regular Transportation Fees from Other Sources (In State)</t>
  </si>
  <si>
    <t>Regular Transportation Fees from Co-curricular Activities (In State)</t>
  </si>
  <si>
    <t>Regular Transportation Fees from Other Sources (Out of State)</t>
  </si>
  <si>
    <t>Taxes Pledged to Pay Principal on Capital Leases</t>
  </si>
  <si>
    <t>Grants/Reimbursements Pledged to Pay Principal on Capital Leases</t>
  </si>
  <si>
    <t>Other Revenues Pledged to Pay Principal on Capital Leases</t>
  </si>
  <si>
    <t>Fund Balance Transfers Pledged to Pay Principal on Capital Leases</t>
  </si>
  <si>
    <t>Taxes Pledged to Pay Interest on Capital Leases</t>
  </si>
  <si>
    <t>Grants/Reimbursements Pledged to Pay Interest on Capital Leases</t>
  </si>
  <si>
    <t>Other Revenues Pledged to Pay Interest on Capital Leases</t>
  </si>
  <si>
    <t>Fund Balance Transfers Pledged to Pay Interest on Capital Leases</t>
  </si>
  <si>
    <t>Taxes Pledged to Pay Principal on Revenue Bonds</t>
  </si>
  <si>
    <t>8410</t>
  </si>
  <si>
    <t>8420</t>
  </si>
  <si>
    <t>8430</t>
  </si>
  <si>
    <t>8440</t>
  </si>
  <si>
    <t>8510</t>
  </si>
  <si>
    <t>8520</t>
  </si>
  <si>
    <t>8530</t>
  </si>
  <si>
    <t>8540</t>
  </si>
  <si>
    <t>8610</t>
  </si>
  <si>
    <t>8620</t>
  </si>
  <si>
    <t>8630</t>
  </si>
  <si>
    <t>8640</t>
  </si>
  <si>
    <t>8710</t>
  </si>
  <si>
    <t>8720</t>
  </si>
  <si>
    <t>8730</t>
  </si>
  <si>
    <t>8740</t>
  </si>
  <si>
    <t>8810</t>
  </si>
  <si>
    <t>8820</t>
  </si>
  <si>
    <t>8830</t>
  </si>
  <si>
    <t>8840</t>
  </si>
  <si>
    <t>Grants/Reimbursements Pledged to Pay Principal on Revenue Bonds</t>
  </si>
  <si>
    <t>Other Revenues Pledged  to Pay Principal on Revenue Bonds</t>
  </si>
  <si>
    <t>Fund Balance Transfers Pledged to Pay Principal on Revenue Bonds</t>
  </si>
  <si>
    <t>Taxes Pledged to Pay Interest on Revenue Bonds</t>
  </si>
  <si>
    <t>Grants/Reimbursements Pledged to Pay Interest on Revenue Bonds</t>
  </si>
  <si>
    <t>Other Revenues Pledged to Pay Interest on Revenue Bonds</t>
  </si>
  <si>
    <t>Fund Balance Transfers Pledged to Pay Interest on Revenue Bonds</t>
  </si>
  <si>
    <t>Taxes Transferred to Pay for Capital Projects</t>
  </si>
  <si>
    <t>Grants/Reimbursements Pledged to Pay for Capital Projects</t>
  </si>
  <si>
    <t>Other Revenues Pledged to Pay for Capital Projects</t>
  </si>
  <si>
    <t>Fund Balance Transfers Pledged to Pay for Capital Projects</t>
  </si>
  <si>
    <t>Only abolishment of Working Cash Fund must transfer its funds directly to the Educational Fund upon adoption of a resolution and</t>
  </si>
  <si>
    <t>at the close of the current school Year (see 105 ILCS 5/20-8 for further explanation)</t>
  </si>
  <si>
    <t xml:space="preserve">Only abatement of working cash fund can transfer its funds to any fund in most need of money </t>
  </si>
  <si>
    <t>(see 105 ILCS 5/20-10 for further explanation)</t>
  </si>
  <si>
    <t>New 2012</t>
  </si>
  <si>
    <t>7110</t>
  </si>
  <si>
    <t xml:space="preserve">    Race to the Top Program</t>
  </si>
  <si>
    <t>- Has the district considered shared services or outsourcing (Ex: Transportation, Insurance) If yes please explain:</t>
  </si>
  <si>
    <t>For cash basis budgets, this total will equal the Budget Summary - Total Direct Receipts/Revenues (Line 9) plus Total Other Sources of Funds (Line 46).</t>
  </si>
  <si>
    <t>For cash basis budgets, this total will equal the Budget Summary - Total Direct Disbursements/Expenditures (Line 19) plus Total Other Uses of Funds (Line 79).</t>
  </si>
  <si>
    <t>3a</t>
  </si>
  <si>
    <t>Requires notification to the county clerk to abate an equal amount from taxes next extended.  See section 10-22.14</t>
  </si>
  <si>
    <t>New 2013</t>
  </si>
  <si>
    <t>Working Cash Fund loans may be made to any district fund for which taxes are levied (Section 20-5 of the School Code).</t>
  </si>
  <si>
    <t>Other Local Fees (Describe &amp; Itemize)</t>
  </si>
  <si>
    <t>New 2015 Charter School Tution Payment</t>
  </si>
  <si>
    <t>Tuition Payment to Charter Schools</t>
  </si>
  <si>
    <t>Special Education - Funding for Children Requiring Sp Ed Services</t>
  </si>
  <si>
    <t>Special Education - Orphanage - Summer Individual</t>
  </si>
  <si>
    <t>Transportation - Regular and Vocational</t>
  </si>
  <si>
    <t>Technology - Technology for Success</t>
  </si>
  <si>
    <t>Breakfast Start-Up Expansion</t>
  </si>
  <si>
    <t>Child and Adult Care Food Program</t>
  </si>
  <si>
    <t>Federal Special Education - IDEA Flow Through</t>
  </si>
  <si>
    <t>Other ARRA Funds - Ed Job Fund Program</t>
  </si>
  <si>
    <t>New 2015 Charter School Tution Payment total</t>
  </si>
  <si>
    <t>Districts are required to submit the adopted/amended budget electronically to ISBE within 30 days of adoption or by October 30,</t>
  </si>
  <si>
    <t>Race to the Top - Preschool Expansion Grant</t>
  </si>
  <si>
    <t>New 2016 Race to the Top - Preschool Expansion Grant - ED</t>
  </si>
  <si>
    <t>New 2016 Race to the Top - Preschool Expansion Grant-O&amp;M</t>
  </si>
  <si>
    <t>New 2016 Race to the Top - Preschool Expansion Grant-DS</t>
  </si>
  <si>
    <t>New 2016 Race to the Top - Preschool Expansion Grant-TR</t>
  </si>
  <si>
    <t>New 2016 Race to the Top - Preschool Expansion Grant-MR/SS</t>
  </si>
  <si>
    <t>New 2016 Race to the Top - Preschool Expansion Grant-CP</t>
  </si>
  <si>
    <t>New 2016 Race to the Top - Preschool Expansion Grant-TORT</t>
  </si>
  <si>
    <t>New 2016 Race to the Top - Preschool Expansion Grant-FP&amp;S</t>
  </si>
  <si>
    <t>fixed B16</t>
  </si>
  <si>
    <t>Payments to Other Dist &amp; Govt Units (In-State)</t>
  </si>
  <si>
    <t>PAYMENTS TO OTHER DIST &amp; GOVT UNITS (ED)</t>
  </si>
  <si>
    <t>Payments to Other Dist &amp; Govt Units (Out of State)</t>
  </si>
  <si>
    <t>Total Payments to Other Dist &amp; Govt Units</t>
  </si>
  <si>
    <t>PAYMENTS TO OTHER DIST &amp; GOVT UNITS (O&amp;M)</t>
  </si>
  <si>
    <t>Total Payments to Other Dist &amp; Govt Units (In-State)</t>
  </si>
  <si>
    <t>Total Payments to Other Dist &amp; Govt Unit</t>
  </si>
  <si>
    <t>PAYMENTS TO OTHER DIST &amp; GOVT UNITS (DS)</t>
  </si>
  <si>
    <t>PAYMENTS TO OTHER DIST &amp; GOVT UNITS (TR)</t>
  </si>
  <si>
    <t>PAYMENTS TO OTHER DIST &amp; GOVT UNITS (MR/SS)</t>
  </si>
  <si>
    <t>PAYMENTS TO OTHER DIST &amp; GOVT UNITS (CP)</t>
  </si>
  <si>
    <t>EDUCATIONAL FUND (10)</t>
  </si>
  <si>
    <t>OPERATIONS &amp; MAINTENANCE FUND (20)</t>
  </si>
  <si>
    <t>TRANSPORTATION FUND (40)</t>
  </si>
  <si>
    <t>WORKING CASH FUND (70)</t>
  </si>
  <si>
    <t>RECEIPTS/REVENUES FROM LOCAL SOURCES (1000)</t>
  </si>
  <si>
    <t>1500</t>
  </si>
  <si>
    <t>1600</t>
  </si>
  <si>
    <t>1700</t>
  </si>
  <si>
    <t>1800</t>
  </si>
  <si>
    <t>1900</t>
  </si>
  <si>
    <t>RECEIPTS/REVENUES FROM STATE SOURCES (3000)</t>
  </si>
  <si>
    <t>RESTRICTED GRANTS-IN-AID (3100-3900)</t>
  </si>
  <si>
    <t>UNRESTRICTED GRANTS-IN-AID (3001-3099)</t>
  </si>
  <si>
    <t>RECEIPTS/REVENUES FROM FEDERAL SOURCES (4000)</t>
  </si>
  <si>
    <t>TEXTBOOK INCOME</t>
  </si>
  <si>
    <t xml:space="preserve">Description </t>
  </si>
  <si>
    <t>Total Payments to Other Dist &amp; Govt Units - Tuition (In State)</t>
  </si>
  <si>
    <t>Total Payments to Other Dist &amp; Govt Units-Transfers (In State)</t>
  </si>
  <si>
    <t>**</t>
  </si>
  <si>
    <t>Type in the members who voted "YEA" nor "NAY".  Actual school board member signatures are not required for electronic submission.</t>
  </si>
  <si>
    <t>Acct  #</t>
  </si>
  <si>
    <t>Payments to Regular Programs</t>
  </si>
  <si>
    <t>Payments to Special Education Programs</t>
  </si>
  <si>
    <t xml:space="preserve">Payments for Regular Programs </t>
  </si>
  <si>
    <t>4110</t>
  </si>
  <si>
    <t>4120</t>
  </si>
  <si>
    <t>4000</t>
  </si>
  <si>
    <t>New 2017 to add account 4110 and 4120 to all fund expenditures</t>
  </si>
  <si>
    <t>Deleted 2017 to remove account 4100 from the Capital Projects expenditures.</t>
  </si>
  <si>
    <t>4190</t>
  </si>
  <si>
    <t>FY2020-2021</t>
  </si>
  <si>
    <t xml:space="preserve">https://sec1.isbe.net/attachmgr/default.aspx </t>
  </si>
  <si>
    <t xml:space="preserve">Please complete the following schedule and include a brief description to identify any areas of the budget that will be impacted from one year to the next.  If the deficit reduction plan relies upon new local revenues, identify contingencies for further budget reductions which will be enacted in the event those new revenues are not available.  </t>
  </si>
  <si>
    <t>FY2021-2022</t>
  </si>
  <si>
    <t>Evidence Based Funding Formula (Section 18-8.15)</t>
  </si>
  <si>
    <t>Title IV - Student Support &amp; Academic Enrichment Grant</t>
  </si>
  <si>
    <t xml:space="preserve">Title III - English Language Acquistion </t>
  </si>
  <si>
    <t>Closed 2018</t>
  </si>
  <si>
    <t>New 2009-Closed 2018</t>
  </si>
  <si>
    <t>Fast Growth District Grants</t>
  </si>
  <si>
    <t>3030</t>
  </si>
  <si>
    <t>State Assessment Grants</t>
  </si>
  <si>
    <t xml:space="preserve">Grant for State Assessments and Related Activities </t>
  </si>
  <si>
    <t>Special Education Transportation Fees from Pupils or Parents (In State)</t>
  </si>
  <si>
    <t>TITLE V</t>
  </si>
  <si>
    <t>Title V - Flexibility and Accountability</t>
  </si>
  <si>
    <t>Title V - SEA Projects</t>
  </si>
  <si>
    <t>Title V - Rural Education Initiative (REI)</t>
  </si>
  <si>
    <t>Title V - Other (Describe &amp; Itemize)</t>
  </si>
  <si>
    <t>Total Title V</t>
  </si>
  <si>
    <t>Title IV - 21st Century</t>
  </si>
  <si>
    <t>Special Education Transportation Fees from Other Sources (Out of State)</t>
  </si>
  <si>
    <r>
      <t xml:space="preserve">Leasing Purposes Levy </t>
    </r>
    <r>
      <rPr>
        <vertAlign val="superscript"/>
        <sz val="9"/>
        <rFont val="Calibri"/>
        <family val="2"/>
        <scheme val="minor"/>
      </rPr>
      <t xml:space="preserve">12 </t>
    </r>
  </si>
  <si>
    <t>Summer School Transportation Fees from Other Sources (Out of State)</t>
  </si>
  <si>
    <r>
      <t>Corporate Personal Property Replacement Taxes</t>
    </r>
    <r>
      <rPr>
        <vertAlign val="superscript"/>
        <sz val="9"/>
        <rFont val="Calibri"/>
        <family val="2"/>
        <scheme val="minor"/>
      </rPr>
      <t>13</t>
    </r>
  </si>
  <si>
    <t>Title III - Instruction for English Learners &amp; Immigrant Students</t>
  </si>
  <si>
    <r>
      <rPr>
        <sz val="10"/>
        <rFont val="Calibri"/>
        <family val="2"/>
        <scheme val="minor"/>
      </rPr>
      <t xml:space="preserve">** </t>
    </r>
    <r>
      <rPr>
        <sz val="9"/>
        <rFont val="Calibri"/>
        <family val="2"/>
        <scheme val="minor"/>
      </rPr>
      <t>MEMBERS VOTING YEA:</t>
    </r>
  </si>
  <si>
    <r>
      <rPr>
        <sz val="10"/>
        <rFont val="Calibri"/>
        <family val="2"/>
        <scheme val="minor"/>
      </rPr>
      <t xml:space="preserve">** </t>
    </r>
    <r>
      <rPr>
        <sz val="9"/>
        <rFont val="Calibri"/>
        <family val="2"/>
        <scheme val="minor"/>
      </rPr>
      <t>MEMBERS VOTING NAY:</t>
    </r>
  </si>
  <si>
    <t xml:space="preserve">   County of </t>
  </si>
  <si>
    <r>
      <t xml:space="preserve">Total Direct Receipts/Revenues </t>
    </r>
    <r>
      <rPr>
        <b/>
        <vertAlign val="superscript"/>
        <sz val="8"/>
        <rFont val="Calibri"/>
        <family val="2"/>
        <scheme val="minor"/>
      </rPr>
      <t>8</t>
    </r>
  </si>
  <si>
    <r>
      <t>Receipts/Revenues for "On Behalf" Payments</t>
    </r>
    <r>
      <rPr>
        <sz val="9"/>
        <rFont val="Calibri"/>
        <family val="2"/>
        <scheme val="minor"/>
      </rPr>
      <t xml:space="preserve"> </t>
    </r>
    <r>
      <rPr>
        <vertAlign val="superscript"/>
        <sz val="10"/>
        <rFont val="Calibri"/>
        <family val="2"/>
        <scheme val="minor"/>
      </rPr>
      <t>2</t>
    </r>
  </si>
  <si>
    <r>
      <t xml:space="preserve">Total Direct Disbursements/Expenditures </t>
    </r>
    <r>
      <rPr>
        <b/>
        <vertAlign val="superscript"/>
        <sz val="10"/>
        <rFont val="Calibri"/>
        <family val="2"/>
        <scheme val="minor"/>
      </rPr>
      <t>9</t>
    </r>
  </si>
  <si>
    <r>
      <t xml:space="preserve">Disbursements/Expenditures for "On Behalf" Payments </t>
    </r>
    <r>
      <rPr>
        <vertAlign val="superscript"/>
        <sz val="10"/>
        <rFont val="Calibri"/>
        <family val="2"/>
        <scheme val="minor"/>
      </rPr>
      <t>2</t>
    </r>
  </si>
  <si>
    <r>
      <t xml:space="preserve">Abolishment the Working Cash Fund </t>
    </r>
    <r>
      <rPr>
        <vertAlign val="superscript"/>
        <sz val="10"/>
        <rFont val="Calibri"/>
        <family val="2"/>
        <scheme val="minor"/>
      </rPr>
      <t>16</t>
    </r>
  </si>
  <si>
    <r>
      <t xml:space="preserve">Abatement of the Working Cash Fund </t>
    </r>
    <r>
      <rPr>
        <vertAlign val="superscript"/>
        <sz val="10"/>
        <rFont val="Calibri"/>
        <family val="2"/>
        <scheme val="minor"/>
      </rPr>
      <t>16</t>
    </r>
  </si>
  <si>
    <r>
      <t xml:space="preserve">Transfer of Excess Accumulated Fire Prev &amp; Safety Bond and Int </t>
    </r>
    <r>
      <rPr>
        <vertAlign val="superscript"/>
        <sz val="10"/>
        <rFont val="Calibri"/>
        <family val="2"/>
        <scheme val="minor"/>
      </rPr>
      <t>3a</t>
    </r>
    <r>
      <rPr>
        <sz val="8"/>
        <rFont val="Calibri"/>
        <family val="2"/>
        <scheme val="minor"/>
      </rPr>
      <t xml:space="preserve"> Proceeds to Debt Service Fund                             </t>
    </r>
  </si>
  <si>
    <r>
      <t>Principal on Bonds Sold</t>
    </r>
    <r>
      <rPr>
        <sz val="10"/>
        <rFont val="Calibri"/>
        <family val="2"/>
        <scheme val="minor"/>
      </rPr>
      <t xml:space="preserve"> </t>
    </r>
    <r>
      <rPr>
        <vertAlign val="superscript"/>
        <sz val="10"/>
        <rFont val="Calibri"/>
        <family val="2"/>
        <scheme val="minor"/>
      </rPr>
      <t>4</t>
    </r>
  </si>
  <si>
    <r>
      <t>Sale or Compensation for Fixed Assets</t>
    </r>
    <r>
      <rPr>
        <sz val="9"/>
        <rFont val="Calibri"/>
        <family val="2"/>
        <scheme val="minor"/>
      </rPr>
      <t xml:space="preserve"> </t>
    </r>
    <r>
      <rPr>
        <vertAlign val="superscript"/>
        <sz val="10"/>
        <rFont val="Calibri"/>
        <family val="2"/>
        <scheme val="minor"/>
      </rPr>
      <t>5</t>
    </r>
  </si>
  <si>
    <r>
      <t xml:space="preserve">Total Other Sources of Funds </t>
    </r>
    <r>
      <rPr>
        <b/>
        <vertAlign val="superscript"/>
        <sz val="10"/>
        <rFont val="Calibri"/>
        <family val="2"/>
        <scheme val="minor"/>
      </rPr>
      <t>8</t>
    </r>
  </si>
  <si>
    <r>
      <t xml:space="preserve">Abolishment or Abatement of the Working Cash Fund </t>
    </r>
    <r>
      <rPr>
        <vertAlign val="superscript"/>
        <sz val="10"/>
        <rFont val="Calibri"/>
        <family val="2"/>
        <scheme val="minor"/>
      </rPr>
      <t>16</t>
    </r>
  </si>
  <si>
    <r>
      <t xml:space="preserve">Transfer of Interest </t>
    </r>
    <r>
      <rPr>
        <vertAlign val="superscript"/>
        <sz val="10"/>
        <rFont val="Calibri"/>
        <family val="2"/>
        <scheme val="minor"/>
      </rPr>
      <t>6</t>
    </r>
  </si>
  <si>
    <r>
      <t xml:space="preserve">Total Other Uses of Funds </t>
    </r>
    <r>
      <rPr>
        <b/>
        <vertAlign val="superscript"/>
        <sz val="10"/>
        <rFont val="Calibri"/>
        <family val="2"/>
        <scheme val="minor"/>
      </rPr>
      <t>9</t>
    </r>
  </si>
  <si>
    <r>
      <t xml:space="preserve">Total Direct Receipts &amp; Other Sources </t>
    </r>
    <r>
      <rPr>
        <b/>
        <vertAlign val="superscript"/>
        <sz val="10"/>
        <rFont val="Calibri"/>
        <family val="2"/>
        <scheme val="minor"/>
      </rPr>
      <t>8</t>
    </r>
  </si>
  <si>
    <r>
      <t xml:space="preserve">Total Direct Disbursements &amp; Other Uses </t>
    </r>
    <r>
      <rPr>
        <vertAlign val="superscript"/>
        <sz val="10"/>
        <rFont val="Calibri"/>
        <family val="2"/>
        <scheme val="minor"/>
      </rPr>
      <t>9</t>
    </r>
  </si>
  <si>
    <r>
      <t xml:space="preserve">Interfund Loans Receivable (Loans to Other Funds) </t>
    </r>
    <r>
      <rPr>
        <vertAlign val="superscript"/>
        <sz val="10"/>
        <rFont val="Calibri"/>
        <family val="2"/>
        <scheme val="minor"/>
      </rPr>
      <t>10</t>
    </r>
  </si>
  <si>
    <t>Total Restricted Grants-In-Aid Received Directly  from Federal Govt.</t>
  </si>
  <si>
    <r>
      <t xml:space="preserve">Other Support Services - School Administration </t>
    </r>
    <r>
      <rPr>
        <i/>
        <sz val="8"/>
        <rFont val="Calibri"/>
        <family val="2"/>
        <scheme val="minor"/>
      </rPr>
      <t>(Describe &amp; Itemize)</t>
    </r>
  </si>
  <si>
    <r>
      <t xml:space="preserve">Other Payments to In-State Govt Units </t>
    </r>
    <r>
      <rPr>
        <i/>
        <sz val="8"/>
        <rFont val="Calibri"/>
        <family val="2"/>
        <scheme val="minor"/>
      </rPr>
      <t>(Describe &amp; Itemize)</t>
    </r>
  </si>
  <si>
    <r>
      <t>Other Payments to In-State Govt Units</t>
    </r>
    <r>
      <rPr>
        <i/>
        <sz val="8"/>
        <rFont val="Calibri"/>
        <family val="2"/>
        <scheme val="minor"/>
      </rPr>
      <t xml:space="preserve"> (Describe &amp; Itemize)</t>
    </r>
  </si>
  <si>
    <r>
      <t>Other Payments to In-State Govt Units - Transfers</t>
    </r>
    <r>
      <rPr>
        <i/>
        <sz val="8"/>
        <rFont val="Calibri"/>
        <family val="2"/>
        <scheme val="minor"/>
      </rPr>
      <t xml:space="preserve"> (Describe &amp; Itemize)</t>
    </r>
  </si>
  <si>
    <r>
      <t xml:space="preserve">Other Interest on Short-Term Debt </t>
    </r>
    <r>
      <rPr>
        <i/>
        <sz val="8"/>
        <rFont val="Calibri"/>
        <family val="2"/>
        <scheme val="minor"/>
      </rPr>
      <t>(Describe &amp; Itemize)</t>
    </r>
  </si>
  <si>
    <r>
      <t>Other Support Services - Pupils</t>
    </r>
    <r>
      <rPr>
        <i/>
        <sz val="8"/>
        <rFont val="Calibri"/>
        <family val="2"/>
        <scheme val="minor"/>
      </rPr>
      <t xml:space="preserve"> (Describe &amp; Itemize)</t>
    </r>
  </si>
  <si>
    <r>
      <t>Other Support Services</t>
    </r>
    <r>
      <rPr>
        <i/>
        <sz val="8"/>
        <rFont val="Calibri"/>
        <family val="2"/>
        <scheme val="minor"/>
      </rPr>
      <t xml:space="preserve"> (Describe &amp; Itemize)</t>
    </r>
  </si>
  <si>
    <r>
      <t xml:space="preserve">Payments to Other Dist &amp; Govt Units (Out of State) </t>
    </r>
    <r>
      <rPr>
        <vertAlign val="superscript"/>
        <sz val="10"/>
        <rFont val="Calibri"/>
        <family val="2"/>
        <scheme val="minor"/>
      </rPr>
      <t>14</t>
    </r>
  </si>
  <si>
    <r>
      <t>Other Interest on Short-Term Debt</t>
    </r>
    <r>
      <rPr>
        <i/>
        <sz val="8"/>
        <rFont val="Calibri"/>
        <family val="2"/>
        <scheme val="minor"/>
      </rPr>
      <t xml:space="preserve"> (Describe &amp; Itemize)</t>
    </r>
  </si>
  <si>
    <r>
      <t>Debt Service Other</t>
    </r>
    <r>
      <rPr>
        <b/>
        <i/>
        <sz val="8"/>
        <rFont val="Calibri"/>
        <family val="2"/>
        <scheme val="minor"/>
      </rPr>
      <t xml:space="preserve"> (Describe &amp; Itemize)</t>
    </r>
  </si>
  <si>
    <r>
      <t xml:space="preserve">Other Support Services - Pupils </t>
    </r>
    <r>
      <rPr>
        <i/>
        <sz val="8"/>
        <rFont val="Calibri"/>
        <family val="2"/>
        <scheme val="minor"/>
      </rPr>
      <t>(Describe &amp; Itemize)</t>
    </r>
  </si>
  <si>
    <r>
      <t xml:space="preserve">Other Interest on Short-Term Debt </t>
    </r>
    <r>
      <rPr>
        <i/>
        <sz val="8"/>
        <rFont val="Calibri"/>
        <family val="2"/>
        <scheme val="minor"/>
      </rPr>
      <t>(Describe and Itemize)</t>
    </r>
  </si>
  <si>
    <r>
      <t>Other</t>
    </r>
    <r>
      <rPr>
        <i/>
        <sz val="8"/>
        <rFont val="Calibri"/>
        <family val="2"/>
        <scheme val="minor"/>
      </rPr>
      <t xml:space="preserve"> (Describe &amp; Itemize)</t>
    </r>
  </si>
  <si>
    <r>
      <t xml:space="preserve">Payments to Other Govt Units (In-State) </t>
    </r>
    <r>
      <rPr>
        <i/>
        <sz val="8"/>
        <rFont val="Calibri"/>
        <family val="2"/>
        <scheme val="minor"/>
      </rPr>
      <t>(Describe &amp; Itemize)</t>
    </r>
  </si>
  <si>
    <r>
      <t>Other Support Services</t>
    </r>
    <r>
      <rPr>
        <b/>
        <i/>
        <sz val="9"/>
        <rFont val="Calibri"/>
        <family val="2"/>
        <scheme val="minor"/>
      </rPr>
      <t xml:space="preserve"> (Describe &amp; Itemize)</t>
    </r>
  </si>
  <si>
    <r>
      <t xml:space="preserve">Payments to Other Dist &amp; Govt Units (Out-of-State)                                   </t>
    </r>
    <r>
      <rPr>
        <b/>
        <i/>
        <sz val="9"/>
        <rFont val="Calibri"/>
        <family val="2"/>
        <scheme val="minor"/>
      </rPr>
      <t xml:space="preserve"> (Describe &amp; Itemize)</t>
    </r>
  </si>
  <si>
    <r>
      <t xml:space="preserve">Debt Service - Payments of Principal on Long-Term Debt </t>
    </r>
    <r>
      <rPr>
        <b/>
        <vertAlign val="superscript"/>
        <sz val="9"/>
        <rFont val="Calibri"/>
        <family val="2"/>
        <scheme val="minor"/>
      </rPr>
      <t>15</t>
    </r>
    <r>
      <rPr>
        <b/>
        <sz val="9"/>
        <rFont val="Calibri"/>
        <family val="2"/>
        <scheme val="minor"/>
      </rPr>
      <t xml:space="preserve"> (Lease/Purchase Principal Retired)</t>
    </r>
  </si>
  <si>
    <r>
      <t xml:space="preserve">Other Support Services </t>
    </r>
    <r>
      <rPr>
        <b/>
        <i/>
        <sz val="9"/>
        <rFont val="Calibri"/>
        <family val="2"/>
        <scheme val="minor"/>
      </rPr>
      <t>(Describe &amp; Itemize)</t>
    </r>
  </si>
  <si>
    <r>
      <t xml:space="preserve">Other Support Services </t>
    </r>
    <r>
      <rPr>
        <i/>
        <sz val="9"/>
        <rFont val="Calibri"/>
        <family val="2"/>
        <scheme val="minor"/>
      </rPr>
      <t>(Describe &amp; Itemize)</t>
    </r>
  </si>
  <si>
    <r>
      <t xml:space="preserve">Debt Service - Payments of Principal on Long-Term Debt </t>
    </r>
    <r>
      <rPr>
        <b/>
        <vertAlign val="superscript"/>
        <sz val="9"/>
        <rFont val="Calibri"/>
        <family val="2"/>
        <scheme val="minor"/>
      </rPr>
      <t xml:space="preserve">15    </t>
    </r>
    <r>
      <rPr>
        <b/>
        <sz val="9"/>
        <rFont val="Calibri"/>
        <family val="2"/>
        <scheme val="minor"/>
      </rPr>
      <t xml:space="preserve">(Lease/Purchase Principal Retired)  </t>
    </r>
  </si>
  <si>
    <r>
      <rPr>
        <b/>
        <sz val="9"/>
        <rFont val="Calibri"/>
        <family val="2"/>
        <scheme val="minor"/>
      </rPr>
      <t xml:space="preserve">Other Support Services </t>
    </r>
    <r>
      <rPr>
        <i/>
        <sz val="9"/>
        <rFont val="Calibri"/>
        <family val="2"/>
        <scheme val="minor"/>
      </rPr>
      <t xml:space="preserve"> (Describe &amp; Itemize)</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</si>
  <si>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</si>
  <si>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Debt Service - Other</t>
    </r>
    <r>
      <rPr>
        <b/>
        <i/>
        <sz val="9"/>
        <rFont val="Calibri"/>
        <family val="2"/>
        <scheme val="minor"/>
      </rPr>
      <t xml:space="preserve"> </t>
    </r>
    <r>
      <rPr>
        <b/>
        <sz val="9"/>
        <rFont val="Calibri"/>
        <family val="2"/>
        <scheme val="minor"/>
      </rPr>
      <t>(Describe and Itemize)</t>
    </r>
  </si>
  <si>
    <t>Educatl, Inspectl, Supervisory Serv. Related to Loss Prevention or Reduction</t>
  </si>
  <si>
    <r>
      <t xml:space="preserve">Note:  </t>
    </r>
    <r>
      <rPr>
        <i/>
        <sz val="8"/>
        <rFont val="Calibri"/>
        <family val="2"/>
        <scheme val="minor"/>
      </rPr>
      <t>The balance is determined using only the four funds listed above.  That is, if the estimated ending fund balance is less than three times the deficit spending, the district must adopt and file with ISBE a deficit reduction plan to balance the shortfall within three years.</t>
    </r>
  </si>
  <si>
    <r>
      <t xml:space="preserve">Unbalanced budget, a deficit reduction plan must be adopted and submitted concurrently with this budget.  This deficit reduction plan must result in a balanced budget by the last year of the attached plan, as adopted by the local board of education.  </t>
    </r>
    <r>
      <rPr>
        <i/>
        <sz val="8"/>
        <rFont val="Calibri"/>
        <family val="2"/>
        <scheme val="minor"/>
      </rPr>
      <t>(Tab: Deficit BudgetSum Calc 20)</t>
    </r>
  </si>
  <si>
    <r>
      <t xml:space="preserve">ESTIMATED BEGINNING FUND BALANCE                                                             </t>
    </r>
    <r>
      <rPr>
        <b/>
        <i/>
        <sz val="9"/>
        <rFont val="Calibri"/>
        <family val="2"/>
        <scheme val="minor"/>
      </rPr>
      <t>(must equal prior Ending Fund Balance)</t>
    </r>
  </si>
  <si>
    <t>District Name</t>
  </si>
  <si>
    <r>
      <t xml:space="preserve">In accordance with the School Code, Section 10-20.21, all </t>
    </r>
    <r>
      <rPr>
        <b/>
        <i/>
        <u/>
        <sz val="8"/>
        <rFont val="Calibri"/>
        <family val="2"/>
        <scheme val="minor"/>
      </rPr>
      <t>school districts</t>
    </r>
    <r>
      <rPr>
        <i/>
        <sz val="8"/>
        <rFont val="Calibri"/>
        <family val="2"/>
        <scheme val="minor"/>
      </rPr>
      <t xml:space="preserve"> are required to file a report listing ‘vendor contracts’ as an attachment to their budget.   In this context, the term "vendor contracts" refers to "all contracts and agreements that pertain to goods and services that were intended to generate additional revenue and other remunerations for the </t>
    </r>
    <r>
      <rPr>
        <b/>
        <i/>
        <u/>
        <sz val="8"/>
        <rFont val="Calibri"/>
        <family val="2"/>
        <scheme val="minor"/>
      </rPr>
      <t>school district</t>
    </r>
    <r>
      <rPr>
        <i/>
        <sz val="8"/>
        <rFont val="Calibri"/>
        <family val="2"/>
        <scheme val="minor"/>
      </rPr>
      <t xml:space="preserve"> in excess of $1,000, including without limitation vending machine contracts, sports and other attire, class rings, and photographic services.  </t>
    </r>
    <r>
      <rPr>
        <b/>
        <i/>
        <sz val="8"/>
        <rFont val="Calibri"/>
        <family val="2"/>
        <scheme val="minor"/>
      </rPr>
      <t xml:space="preserve">The report is to list information regarding such contracts for the fiscal year immediately preceding the fiscal year of the budget.  </t>
    </r>
    <r>
      <rPr>
        <i/>
        <sz val="8"/>
        <rFont val="Calibri"/>
        <family val="2"/>
        <scheme val="minor"/>
      </rPr>
      <t>All such contracts executed on or after July 1, 2007 must be approved by the school board.</t>
    </r>
  </si>
  <si>
    <r>
      <t xml:space="preserve">Budget Summary:  Other Sources </t>
    </r>
    <r>
      <rPr>
        <b/>
        <sz val="9"/>
        <color indexed="16"/>
        <rFont val="Calibri"/>
        <family val="2"/>
        <scheme val="minor"/>
      </rPr>
      <t>(Page BudgetSum 2-3 - Acct 7000)</t>
    </r>
    <r>
      <rPr>
        <b/>
        <sz val="9"/>
        <rFont val="Calibri"/>
        <family val="2"/>
        <scheme val="minor"/>
      </rPr>
      <t xml:space="preserve">, must equal Other Uses </t>
    </r>
    <r>
      <rPr>
        <b/>
        <sz val="9"/>
        <color indexed="16"/>
        <rFont val="Calibri"/>
        <family val="2"/>
        <scheme val="minor"/>
      </rPr>
      <t>(BudgetSum 2-3 - Acct. 8000)</t>
    </r>
    <r>
      <rPr>
        <b/>
        <sz val="9"/>
        <rFont val="Calibri"/>
        <family val="2"/>
        <scheme val="minor"/>
      </rPr>
      <t>.</t>
    </r>
  </si>
  <si>
    <r>
      <t xml:space="preserve">Transfer Among Funds </t>
    </r>
    <r>
      <rPr>
        <b/>
        <sz val="9"/>
        <color indexed="16"/>
        <rFont val="Calibri"/>
        <family val="2"/>
        <scheme val="minor"/>
      </rPr>
      <t>(Funds 10, 20, 40 - Acct 7130 - Cells C29, D29, F29)</t>
    </r>
    <r>
      <rPr>
        <sz val="9"/>
        <rFont val="Calibri"/>
        <family val="2"/>
        <scheme val="minor"/>
      </rPr>
      <t xml:space="preserve">, must equal </t>
    </r>
    <r>
      <rPr>
        <b/>
        <sz val="9"/>
        <color indexed="16"/>
        <rFont val="Calibri"/>
        <family val="2"/>
        <scheme val="minor"/>
      </rPr>
      <t>(Funds 10, 20 &amp; 40 - Acct 8130 - Cells C52, D52, F52)</t>
    </r>
    <r>
      <rPr>
        <sz val="9"/>
        <rFont val="Calibri"/>
        <family val="2"/>
        <scheme val="minor"/>
      </rPr>
      <t>.</t>
    </r>
  </si>
  <si>
    <r>
      <t xml:space="preserve">Transfer of Interest </t>
    </r>
    <r>
      <rPr>
        <b/>
        <sz val="9"/>
        <color indexed="16"/>
        <rFont val="Calibri"/>
        <family val="2"/>
        <scheme val="minor"/>
      </rPr>
      <t>(Funds 10 thru 90 - Acct 7140 - Cells C30:K30)</t>
    </r>
    <r>
      <rPr>
        <sz val="9"/>
        <rFont val="Calibri"/>
        <family val="2"/>
        <scheme val="minor"/>
      </rPr>
      <t xml:space="preserve">, must equal </t>
    </r>
    <r>
      <rPr>
        <b/>
        <sz val="9"/>
        <color indexed="16"/>
        <rFont val="Calibri"/>
        <family val="2"/>
        <scheme val="minor"/>
      </rPr>
      <t>(Funds 10 thru 60, &amp; 80 - Acct 8140 - Cells C53:H53, J53)</t>
    </r>
    <r>
      <rPr>
        <sz val="9"/>
        <rFont val="Calibri"/>
        <family val="2"/>
        <scheme val="minor"/>
      </rPr>
      <t>.</t>
    </r>
  </si>
  <si>
    <r>
      <t xml:space="preserve">Transfer to Debt Service to Pay Principal on Capital Leases </t>
    </r>
    <r>
      <rPr>
        <b/>
        <sz val="9"/>
        <color indexed="16"/>
        <rFont val="Calibri"/>
        <family val="2"/>
        <scheme val="minor"/>
      </rPr>
      <t>(Fund 30 - Acct 7400 - Cell E39)</t>
    </r>
    <r>
      <rPr>
        <sz val="9"/>
        <rFont val="Calibri"/>
        <family val="2"/>
        <scheme val="minor"/>
      </rPr>
      <t xml:space="preserve"> must equal </t>
    </r>
    <r>
      <rPr>
        <b/>
        <sz val="9"/>
        <color indexed="16"/>
        <rFont val="Calibri"/>
        <family val="2"/>
        <scheme val="minor"/>
      </rPr>
      <t>(Funds 10, 20 &amp; 60 - Acct 8400 Cells C57:H60)</t>
    </r>
    <r>
      <rPr>
        <sz val="9"/>
        <rFont val="Calibri"/>
        <family val="2"/>
        <scheme val="minor"/>
      </rPr>
      <t>.</t>
    </r>
  </si>
  <si>
    <r>
      <t xml:space="preserve">Transfer to Debt Service to Pay Interest on Capital Leases </t>
    </r>
    <r>
      <rPr>
        <b/>
        <sz val="9"/>
        <color indexed="16"/>
        <rFont val="Calibri"/>
        <family val="2"/>
        <scheme val="minor"/>
      </rPr>
      <t>(Fund 30 - Acct 7500 - Cell E40)</t>
    </r>
    <r>
      <rPr>
        <sz val="9"/>
        <rFont val="Calibri"/>
        <family val="2"/>
        <scheme val="minor"/>
      </rPr>
      <t xml:space="preserve"> must equal </t>
    </r>
    <r>
      <rPr>
        <b/>
        <sz val="9"/>
        <color indexed="16"/>
        <rFont val="Calibri"/>
        <family val="2"/>
        <scheme val="minor"/>
      </rPr>
      <t>(Funds 10, 20 &amp; 60 - Acct 8500 - Cells C61:H64)</t>
    </r>
    <r>
      <rPr>
        <sz val="9"/>
        <rFont val="Calibri"/>
        <family val="2"/>
        <scheme val="minor"/>
      </rPr>
      <t>.</t>
    </r>
  </si>
  <si>
    <r>
      <t xml:space="preserve">Transfer to Debt Service Fund to Pay Principal on Revenue Bonds </t>
    </r>
    <r>
      <rPr>
        <b/>
        <sz val="9"/>
        <color indexed="16"/>
        <rFont val="Calibri"/>
        <family val="2"/>
        <scheme val="minor"/>
      </rPr>
      <t>(Fund 30 - Acct 7600 - Cell E41)</t>
    </r>
    <r>
      <rPr>
        <sz val="9"/>
        <rFont val="Calibri"/>
        <family val="2"/>
        <scheme val="minor"/>
      </rPr>
      <t xml:space="preserve"> must equal </t>
    </r>
    <r>
      <rPr>
        <b/>
        <sz val="9"/>
        <color indexed="16"/>
        <rFont val="Calibri"/>
        <family val="2"/>
        <scheme val="minor"/>
      </rPr>
      <t>(Funds 10 &amp; 20 - Acct 8600 - Cells C65:D68)</t>
    </r>
    <r>
      <rPr>
        <sz val="9"/>
        <rFont val="Calibri"/>
        <family val="2"/>
        <scheme val="minor"/>
      </rPr>
      <t>.</t>
    </r>
  </si>
  <si>
    <r>
      <t xml:space="preserve">Transfer to Debt Service to Pay Interest on Revenue Bonds </t>
    </r>
    <r>
      <rPr>
        <b/>
        <sz val="9"/>
        <color indexed="16"/>
        <rFont val="Calibri"/>
        <family val="2"/>
        <scheme val="minor"/>
      </rPr>
      <t>(Fund 30 - Acct 7700 - Cell E42)</t>
    </r>
    <r>
      <rPr>
        <sz val="9"/>
        <rFont val="Calibri"/>
        <family val="2"/>
        <scheme val="minor"/>
      </rPr>
      <t xml:space="preserve"> must equal </t>
    </r>
    <r>
      <rPr>
        <b/>
        <sz val="9"/>
        <color indexed="16"/>
        <rFont val="Calibri"/>
        <family val="2"/>
        <scheme val="minor"/>
      </rPr>
      <t>(Funds 10 &amp; 20 - Acct 8700 - Cells C69:D72)</t>
    </r>
    <r>
      <rPr>
        <sz val="9"/>
        <rFont val="Calibri"/>
        <family val="2"/>
        <scheme val="minor"/>
      </rPr>
      <t>.</t>
    </r>
  </si>
  <si>
    <r>
      <t xml:space="preserve">Transfer to Capital Projects Fund </t>
    </r>
    <r>
      <rPr>
        <b/>
        <sz val="9"/>
        <color indexed="16"/>
        <rFont val="Calibri"/>
        <family val="2"/>
        <scheme val="minor"/>
      </rPr>
      <t>(Fund 60 - Acct 7800 - Cell H43)</t>
    </r>
    <r>
      <rPr>
        <sz val="9"/>
        <rFont val="Calibri"/>
        <family val="2"/>
        <scheme val="minor"/>
      </rPr>
      <t xml:space="preserve"> must equal </t>
    </r>
    <r>
      <rPr>
        <b/>
        <sz val="9"/>
        <color indexed="16"/>
        <rFont val="Calibri"/>
        <family val="2"/>
        <scheme val="minor"/>
      </rPr>
      <t>(Fund 10 &amp; 20, Acct 8800 - Cells C73:D76)</t>
    </r>
    <r>
      <rPr>
        <sz val="9"/>
        <rFont val="Calibri"/>
        <family val="2"/>
        <scheme val="minor"/>
      </rPr>
      <t>.</t>
    </r>
  </si>
  <si>
    <r>
      <t xml:space="preserve"> Educational </t>
    </r>
    <r>
      <rPr>
        <b/>
        <sz val="9"/>
        <color indexed="16"/>
        <rFont val="Calibri"/>
        <family val="2"/>
        <scheme val="minor"/>
      </rPr>
      <t>(Fund 10 - Cell C3)</t>
    </r>
  </si>
  <si>
    <r>
      <t xml:space="preserve">Operations &amp; Maintenance </t>
    </r>
    <r>
      <rPr>
        <b/>
        <sz val="9"/>
        <color indexed="16"/>
        <rFont val="Calibri"/>
        <family val="2"/>
        <scheme val="minor"/>
      </rPr>
      <t>(Fund 20 - Cell D3)</t>
    </r>
  </si>
  <si>
    <r>
      <t xml:space="preserve">Debt Service </t>
    </r>
    <r>
      <rPr>
        <b/>
        <sz val="9"/>
        <color indexed="16"/>
        <rFont val="Calibri"/>
        <family val="2"/>
        <scheme val="minor"/>
      </rPr>
      <t>(Fund 30 - Cell E3)</t>
    </r>
  </si>
  <si>
    <r>
      <t xml:space="preserve">Transportation </t>
    </r>
    <r>
      <rPr>
        <b/>
        <sz val="9"/>
        <color indexed="16"/>
        <rFont val="Calibri"/>
        <family val="2"/>
        <scheme val="minor"/>
      </rPr>
      <t>(Fund 40 - Cell F3)</t>
    </r>
  </si>
  <si>
    <r>
      <t xml:space="preserve">Municipal Retirement/Social Security </t>
    </r>
    <r>
      <rPr>
        <b/>
        <sz val="9"/>
        <color indexed="16"/>
        <rFont val="Calibri"/>
        <family val="2"/>
        <scheme val="minor"/>
      </rPr>
      <t>(Fund 50 - Cell G3)</t>
    </r>
  </si>
  <si>
    <r>
      <t xml:space="preserve">Capital Projects </t>
    </r>
    <r>
      <rPr>
        <b/>
        <sz val="9"/>
        <color indexed="16"/>
        <rFont val="Calibri"/>
        <family val="2"/>
        <scheme val="minor"/>
      </rPr>
      <t>(Fund 60 - Cell H3)</t>
    </r>
  </si>
  <si>
    <r>
      <t xml:space="preserve">Working Cash </t>
    </r>
    <r>
      <rPr>
        <b/>
        <sz val="9"/>
        <color indexed="16"/>
        <rFont val="Calibri"/>
        <family val="2"/>
        <scheme val="minor"/>
      </rPr>
      <t>(Fund 70 - Cell I3)</t>
    </r>
  </si>
  <si>
    <r>
      <t xml:space="preserve">Tort </t>
    </r>
    <r>
      <rPr>
        <b/>
        <sz val="9"/>
        <color indexed="16"/>
        <rFont val="Calibri"/>
        <family val="2"/>
        <scheme val="minor"/>
      </rPr>
      <t>(Fund 80 - Cell J3)</t>
    </r>
  </si>
  <si>
    <r>
      <t xml:space="preserve">Fire Prevention &amp; Safety </t>
    </r>
    <r>
      <rPr>
        <b/>
        <sz val="9"/>
        <color indexed="16"/>
        <rFont val="Calibri"/>
        <family val="2"/>
        <scheme val="minor"/>
      </rPr>
      <t>(Fund 90 - Cell K3)</t>
    </r>
  </si>
  <si>
    <r>
      <t xml:space="preserve">Educational </t>
    </r>
    <r>
      <rPr>
        <b/>
        <sz val="9"/>
        <color indexed="16"/>
        <rFont val="Calibri"/>
        <family val="2"/>
        <scheme val="minor"/>
      </rPr>
      <t>(Fund 10 - Cell C21)</t>
    </r>
  </si>
  <si>
    <r>
      <t xml:space="preserve">Operations &amp; Maintenance </t>
    </r>
    <r>
      <rPr>
        <b/>
        <sz val="9"/>
        <color indexed="16"/>
        <rFont val="Calibri"/>
        <family val="2"/>
        <scheme val="minor"/>
      </rPr>
      <t>(Fund 20 - Cell D21)</t>
    </r>
  </si>
  <si>
    <r>
      <t xml:space="preserve">Debt Service </t>
    </r>
    <r>
      <rPr>
        <b/>
        <sz val="9"/>
        <color indexed="16"/>
        <rFont val="Calibri"/>
        <family val="2"/>
        <scheme val="minor"/>
      </rPr>
      <t>(Fund 30 - Cell E21)</t>
    </r>
  </si>
  <si>
    <r>
      <t xml:space="preserve">Transportation </t>
    </r>
    <r>
      <rPr>
        <b/>
        <sz val="9"/>
        <color indexed="16"/>
        <rFont val="Calibri"/>
        <family val="2"/>
        <scheme val="minor"/>
      </rPr>
      <t>(Fund 40 - F21)</t>
    </r>
  </si>
  <si>
    <r>
      <t xml:space="preserve">Municipal Retirement/Social Security </t>
    </r>
    <r>
      <rPr>
        <b/>
        <sz val="9"/>
        <color indexed="16"/>
        <rFont val="Calibri"/>
        <family val="2"/>
        <scheme val="minor"/>
      </rPr>
      <t>(Fund 50 - Cell G21)</t>
    </r>
  </si>
  <si>
    <r>
      <t>Capital Projects</t>
    </r>
    <r>
      <rPr>
        <b/>
        <sz val="9"/>
        <color indexed="16"/>
        <rFont val="Calibri"/>
        <family val="2"/>
        <scheme val="minor"/>
      </rPr>
      <t xml:space="preserve"> (Fund 60 - H21)</t>
    </r>
  </si>
  <si>
    <r>
      <t xml:space="preserve">Working Cash </t>
    </r>
    <r>
      <rPr>
        <b/>
        <sz val="9"/>
        <color indexed="16"/>
        <rFont val="Calibri"/>
        <family val="2"/>
        <scheme val="minor"/>
      </rPr>
      <t>(Fund 70 - Cell I21)</t>
    </r>
  </si>
  <si>
    <r>
      <t xml:space="preserve">Tort </t>
    </r>
    <r>
      <rPr>
        <b/>
        <sz val="9"/>
        <color indexed="16"/>
        <rFont val="Calibri"/>
        <family val="2"/>
        <scheme val="minor"/>
      </rPr>
      <t>(Fund 80 - Cell J21)</t>
    </r>
  </si>
  <si>
    <r>
      <t xml:space="preserve">Fire Prevention &amp; Safety </t>
    </r>
    <r>
      <rPr>
        <b/>
        <sz val="9"/>
        <color indexed="16"/>
        <rFont val="Calibri"/>
        <family val="2"/>
        <scheme val="minor"/>
      </rPr>
      <t>(Fund 90 - Cell K21)</t>
    </r>
  </si>
  <si>
    <r>
      <t xml:space="preserve">Interfund Loans Payable </t>
    </r>
    <r>
      <rPr>
        <b/>
        <sz val="9"/>
        <color indexed="16"/>
        <rFont val="Calibri"/>
        <family val="2"/>
        <scheme val="minor"/>
      </rPr>
      <t>(Funds 10:60, 80, 90 - Acct 411 - Cells C6:H6, J6:K6)</t>
    </r>
    <r>
      <rPr>
        <sz val="9"/>
        <rFont val="Calibri"/>
        <family val="2"/>
        <scheme val="minor"/>
      </rPr>
      <t xml:space="preserve"> must equal Interfund Loans Receivable </t>
    </r>
    <r>
      <rPr>
        <b/>
        <sz val="9"/>
        <color indexed="16"/>
        <rFont val="Calibri"/>
        <family val="2"/>
        <scheme val="minor"/>
      </rPr>
      <t>(Funds 10:20, 40, 70 - Acct 141 - Cells C15:D15, F15, I15)</t>
    </r>
    <r>
      <rPr>
        <sz val="9"/>
        <rFont val="Calibri"/>
        <family val="2"/>
        <scheme val="minor"/>
      </rPr>
      <t>.</t>
    </r>
  </si>
  <si>
    <r>
      <t xml:space="preserve">Interfund Loans Receivable </t>
    </r>
    <r>
      <rPr>
        <b/>
        <sz val="9"/>
        <color indexed="16"/>
        <rFont val="Calibri"/>
        <family val="2"/>
        <scheme val="minor"/>
      </rPr>
      <t>(Funds 10, 20, 40 &amp; 70 - Acct 141 - Cells C7:D7, F7, I7)</t>
    </r>
    <r>
      <rPr>
        <sz val="9"/>
        <rFont val="Calibri"/>
        <family val="2"/>
        <scheme val="minor"/>
      </rPr>
      <t xml:space="preserve"> must equal Interfund Loans Payable </t>
    </r>
    <r>
      <rPr>
        <b/>
        <sz val="9"/>
        <color indexed="16"/>
        <rFont val="Calibri"/>
        <family val="2"/>
        <scheme val="minor"/>
      </rPr>
      <t>(Funds 10:60, 80, 90 - Acct 411 - Cells C16:H16, J16, K16)</t>
    </r>
    <r>
      <rPr>
        <sz val="9"/>
        <rFont val="Calibri"/>
        <family val="2"/>
        <scheme val="minor"/>
      </rPr>
      <t>.</t>
    </r>
  </si>
  <si>
    <r>
      <t xml:space="preserve">Only tuition payments made to </t>
    </r>
    <r>
      <rPr>
        <u val="double"/>
        <sz val="8"/>
        <rFont val="Calibri"/>
        <family val="2"/>
        <scheme val="minor"/>
      </rPr>
      <t>private facilities</t>
    </r>
    <r>
      <rPr>
        <sz val="8"/>
        <rFont val="Calibri"/>
        <family val="2"/>
        <scheme val="minor"/>
      </rPr>
      <t>.  See Functions 4200 or 4400 for estimated public facility disbursements/expenditures.</t>
    </r>
  </si>
  <si>
    <r>
      <t>Payment towards the retirement of lease/purchase agreements or bonded/other indebtedness (</t>
    </r>
    <r>
      <rPr>
        <u val="double"/>
        <sz val="8"/>
        <rFont val="Calibri"/>
        <family val="2"/>
        <scheme val="minor"/>
      </rPr>
      <t>principal only</t>
    </r>
    <r>
      <rPr>
        <sz val="8"/>
        <rFont val="Calibri"/>
        <family val="2"/>
        <scheme val="minor"/>
      </rPr>
      <t>) otherwise reported within the fund - e.g.: alternate revenue bonds.  (Describe &amp; Itemize)</t>
    </r>
  </si>
  <si>
    <r>
      <t xml:space="preserve">Designated Purposes Levies  </t>
    </r>
    <r>
      <rPr>
        <vertAlign val="superscript"/>
        <sz val="9"/>
        <rFont val="Calibri"/>
        <family val="2"/>
        <scheme val="minor"/>
      </rPr>
      <t xml:space="preserve"> 11  (1110-1120)</t>
    </r>
  </si>
  <si>
    <r>
      <t xml:space="preserve">Transfer of Excess Fire Prev &amp; Safety Tax &amp; Interest </t>
    </r>
    <r>
      <rPr>
        <vertAlign val="superscript"/>
        <sz val="10"/>
        <rFont val="Calibri"/>
        <family val="2"/>
        <scheme val="minor"/>
      </rPr>
      <t>3</t>
    </r>
    <r>
      <rPr>
        <sz val="8"/>
        <rFont val="Calibri"/>
        <family val="2"/>
        <scheme val="minor"/>
      </rPr>
      <t xml:space="preserve"> Proceeds to O&amp;M Fund</t>
    </r>
  </si>
  <si>
    <r>
      <t xml:space="preserve">Transfer of Excess Fire Prev &amp; Safety Tax &amp; Interest </t>
    </r>
    <r>
      <rPr>
        <vertAlign val="superscript"/>
        <sz val="10"/>
        <rFont val="Calibri"/>
        <family val="2"/>
        <scheme val="minor"/>
      </rPr>
      <t xml:space="preserve">3 </t>
    </r>
    <r>
      <rPr>
        <sz val="8"/>
        <rFont val="Calibri"/>
        <family val="2"/>
        <scheme val="minor"/>
      </rPr>
      <t>Proceeds to O&amp;M Fund</t>
    </r>
  </si>
  <si>
    <r>
      <t xml:space="preserve">Transfer of Excess Accumulated Fire Prev &amp; Safety Bond </t>
    </r>
    <r>
      <rPr>
        <vertAlign val="superscript"/>
        <sz val="10"/>
        <rFont val="Calibri"/>
        <family val="2"/>
        <scheme val="minor"/>
      </rPr>
      <t>3a</t>
    </r>
    <r>
      <rPr>
        <sz val="8"/>
        <rFont val="Calibri"/>
        <family val="2"/>
        <scheme val="minor"/>
      </rPr>
      <t xml:space="preserve">                                  and Int Proceeds to Debt Service Fund                             </t>
    </r>
  </si>
  <si>
    <t>FLOW-THROUGH RECEIPTS/REVENUES FROM ONE                                               DISTRICT TO ANOTHER DISTRICT (2000)</t>
  </si>
  <si>
    <t>Other Unrestricted Grants-In-Aid From State Sources (Describe &amp; Itemize)</t>
  </si>
  <si>
    <t>UNRESTRICTED GRANTS-IN-AID RECEIVED DIRECTLY FROM FEDERAL GOVT. (4001-4009)</t>
  </si>
  <si>
    <t>RESTRICTED GRANTS-IN-AID RECEIVED DIRECTLY FROM FEDERAL GOVT                     (4045-4090)</t>
  </si>
  <si>
    <t>Other Restricted Grants-In-Aid Received Directly from Federal Govt.                      (Describe &amp; Itemize)</t>
  </si>
  <si>
    <t>RESTRICTED GRANTS-IN-AID RECEIVED FROM FEDERAL                                                     GOVT. THRU THE STATE  (4100-4999)</t>
  </si>
  <si>
    <t>Total Restricted Grants-In-Aid Received from Federal Govt. Thru the State</t>
  </si>
  <si>
    <t>5100</t>
  </si>
  <si>
    <t>2200</t>
  </si>
  <si>
    <t>FLOW-THROUGH RECEIPTS/REVENUES FROM ONE DISTRICT TO ANOTHER DISTRICT</t>
  </si>
  <si>
    <r>
      <t xml:space="preserve">Summary of Cash Transactions:  Other Receipts, </t>
    </r>
    <r>
      <rPr>
        <b/>
        <sz val="9"/>
        <color indexed="16"/>
        <rFont val="Calibri"/>
        <family val="2"/>
        <scheme val="minor"/>
      </rPr>
      <t>(Page CashSum 4)</t>
    </r>
    <r>
      <rPr>
        <b/>
        <sz val="9"/>
        <rFont val="Calibri"/>
        <family val="2"/>
        <scheme val="minor"/>
      </rPr>
      <t xml:space="preserve">, must equal Other Disbursements, </t>
    </r>
    <r>
      <rPr>
        <b/>
        <sz val="9"/>
        <color indexed="16"/>
        <rFont val="Calibri"/>
        <family val="2"/>
        <scheme val="minor"/>
      </rPr>
      <t>(Page CashSum 4)</t>
    </r>
    <r>
      <rPr>
        <b/>
        <sz val="9"/>
        <rFont val="Calibri"/>
        <family val="2"/>
        <scheme val="minor"/>
      </rPr>
      <t>.</t>
    </r>
  </si>
  <si>
    <t>2600</t>
  </si>
  <si>
    <t>4100</t>
  </si>
  <si>
    <t>2100</t>
  </si>
  <si>
    <t>new 2019 to add account 3030 in revenues</t>
  </si>
  <si>
    <t>new 2019 to add account 4981 in revenues</t>
  </si>
  <si>
    <t>new 2019 to add acount4982 in revenues</t>
  </si>
  <si>
    <t>Description:  Enter Whole Numbers Only</t>
  </si>
  <si>
    <t>to correct link 2019</t>
  </si>
  <si>
    <t>to fix link error 2019</t>
  </si>
  <si>
    <t>- EBF and Estimated New Tier Funding:</t>
  </si>
  <si>
    <r>
      <t xml:space="preserve">whichever comes first. Budgets are submitted to </t>
    </r>
    <r>
      <rPr>
        <b/>
        <sz val="8"/>
        <rFont val="Calibri"/>
        <family val="2"/>
        <scheme val="minor"/>
      </rPr>
      <t>School Finance Report (SFR)</t>
    </r>
    <r>
      <rPr>
        <sz val="8"/>
        <rFont val="Calibri"/>
        <family val="2"/>
        <scheme val="minor"/>
      </rPr>
      <t xml:space="preserve">: </t>
    </r>
  </si>
  <si>
    <t>The electronic version does not require member signatures, we do not accept PDF copies.</t>
  </si>
  <si>
    <t>FY2022-2023</t>
  </si>
  <si>
    <t>July 1, 2020 - June 30, 2021</t>
  </si>
  <si>
    <t xml:space="preserve"> If your FY20 AFR states that you need to do a deficit reduction plan and your FY21 budget is balanced please state the measures you took to have your budget become balanced.  (Bckgrnd-Assumpt 25-26)</t>
  </si>
  <si>
    <t>SUMMARY OF EXPENDITURES Without Student Activity Funds (by Major Object)</t>
  </si>
  <si>
    <r>
      <t xml:space="preserve">ESTIMATED BEGINNING FUND BALANCE July 1, 2020 </t>
    </r>
    <r>
      <rPr>
        <b/>
        <vertAlign val="superscript"/>
        <sz val="9"/>
        <rFont val="Calibri"/>
        <family val="2"/>
        <scheme val="minor"/>
      </rPr>
      <t>1</t>
    </r>
    <r>
      <rPr>
        <b/>
        <sz val="9"/>
        <rFont val="Calibri"/>
        <family val="2"/>
        <scheme val="minor"/>
      </rPr>
      <t xml:space="preserve"> (without Student Activity Funds)</t>
    </r>
  </si>
  <si>
    <t xml:space="preserve">Student Activity ESTIMATED BEGINNING FUND BALANCE July 1, 2020  Fund 11 </t>
  </si>
  <si>
    <t>Total Student Activity Direct Disbursements/Expenditures</t>
  </si>
  <si>
    <t>ESTIMATED ENDING FUND BALANCE June 30, 2021 (Without Student Activity Funds)</t>
  </si>
  <si>
    <t>Student Activity ESTIMATED ENDING FUND BALANCE June 30, 2021</t>
  </si>
  <si>
    <t>Total Student Activity Direct Receipts/Revenues  (Local Sources)</t>
  </si>
  <si>
    <t>RECEIPTS/REVENUES  (All Sources with Student Activity Funds)</t>
  </si>
  <si>
    <t>1799</t>
  </si>
  <si>
    <t xml:space="preserve">Student Activity Fund Expenditures </t>
  </si>
  <si>
    <t xml:space="preserve">Student Activity Fund Revenues </t>
  </si>
  <si>
    <t>Total District/School Activity Income (without Student Activity Funds 1799)</t>
  </si>
  <si>
    <t>Total District/School Activity Income (with Student Activity Funds 1799)</t>
  </si>
  <si>
    <t>Total Receipts/Revenues from Local Sources (without Student Activity Funds 1799)</t>
  </si>
  <si>
    <t>Total Receipts/Revenues from Local Sources (with Student Activity Funds 1799)</t>
  </si>
  <si>
    <t>TOTAL DIRECT RECEIPTS/REVENUES (without Student Activity Funds 1799)</t>
  </si>
  <si>
    <t>TOTAL DIRECT RECEIPTS/REVENUES (with Student Activity Funds 1799)</t>
  </si>
  <si>
    <r>
      <t>Total Instruction</t>
    </r>
    <r>
      <rPr>
        <b/>
        <vertAlign val="superscript"/>
        <sz val="9"/>
        <rFont val="Calibri"/>
        <family val="2"/>
        <scheme val="minor"/>
      </rPr>
      <t>14</t>
    </r>
    <r>
      <rPr>
        <b/>
        <sz val="8"/>
        <rFont val="Calibri"/>
        <family val="2"/>
        <scheme val="minor"/>
      </rPr>
      <t xml:space="preserve"> (Without Student Activity Funds 1999)</t>
    </r>
  </si>
  <si>
    <t>Total Instruction14 (With Student Activity Funds 1999)</t>
  </si>
  <si>
    <t>Total Direct Disbursements/Expenditures (without Student Activity Funds (1999)</t>
  </si>
  <si>
    <t>Total Direct Disbursements/Expenditures (with Student Activity Funds (1999)</t>
  </si>
  <si>
    <t>Excess (Deficiency) of Receipts/Revenues Over Disbursements/Expenditures (Without Student Activity Funds 1999)</t>
  </si>
  <si>
    <t>Excess (Deficiency) of Receipts/Revenues Over Disbursements/Expenditures (With Student Activity Funds 1999)</t>
  </si>
  <si>
    <t>RECEIPTS/REVENUES (without Student Activity Funds)</t>
  </si>
  <si>
    <t>DISBURSEMENTS/EXPENDITURES (without Student Activity Funds)</t>
  </si>
  <si>
    <t>RECEIPTS/REVENUES (For Student Activity Funds)</t>
  </si>
  <si>
    <t>DISBURSEMENTS/EXPENDITURES (For Student Activity Funds)</t>
  </si>
  <si>
    <t>DISBURSEMENTS/EXPENDITURES (All Sources with Student Activity Funds)</t>
  </si>
  <si>
    <t xml:space="preserve">Total ESTIMATED BEGINNING FUND BALANCE July 1, 2020 (All Sources Including Student Activity Funds) </t>
  </si>
  <si>
    <t>ESTIMATED ENDING FUND BALANCE June 30, 2021 (All Sources With student Activity Funds)</t>
  </si>
  <si>
    <t>Is this a School District? (YES)</t>
  </si>
  <si>
    <t xml:space="preserve">Is this a Joint Agreement? (YES) </t>
  </si>
  <si>
    <t>SCHOOL DISTRICT/JOINT AGREEMENT BUDGET FORM *</t>
  </si>
  <si>
    <t>School District</t>
  </si>
  <si>
    <t>Joint Agreement</t>
  </si>
  <si>
    <t xml:space="preserve"> 05/20</t>
  </si>
  <si>
    <r>
      <t>Total Instruction</t>
    </r>
    <r>
      <rPr>
        <b/>
        <vertAlign val="superscript"/>
        <sz val="9"/>
        <rFont val="Calibri"/>
        <family val="2"/>
        <scheme val="minor"/>
      </rPr>
      <t>14</t>
    </r>
  </si>
  <si>
    <t>Is Deficit Reduction Plan Required? (Joint Agreements do not complete a deficit reduction plan.)</t>
  </si>
  <si>
    <t>If a school district, deficit reduction plan is required.</t>
  </si>
  <si>
    <r>
      <t xml:space="preserve">BEGINNING CASH BALANCE ON HAND July 1, 2020 </t>
    </r>
    <r>
      <rPr>
        <b/>
        <vertAlign val="superscript"/>
        <sz val="9"/>
        <rFont val="Calibri"/>
        <family val="2"/>
        <scheme val="minor"/>
      </rPr>
      <t>7</t>
    </r>
    <r>
      <rPr>
        <b/>
        <sz val="9"/>
        <rFont val="Calibri"/>
        <family val="2"/>
        <scheme val="minor"/>
      </rPr>
      <t xml:space="preserve"> (Without Student Activity Funds)</t>
    </r>
  </si>
  <si>
    <r>
      <t xml:space="preserve">ENDING CASH BALANCE ON HAND June 30, 2021 </t>
    </r>
    <r>
      <rPr>
        <b/>
        <vertAlign val="superscript"/>
        <sz val="9"/>
        <rFont val="Calibri"/>
        <family val="2"/>
        <scheme val="minor"/>
      </rPr>
      <t>7</t>
    </r>
    <r>
      <rPr>
        <b/>
        <sz val="9"/>
        <rFont val="Calibri"/>
        <family val="2"/>
        <scheme val="minor"/>
      </rPr>
      <t xml:space="preserve"> (Without Student Activity Funds)</t>
    </r>
  </si>
  <si>
    <t>Estimated Fund Balance - June 30, 2021</t>
  </si>
  <si>
    <t>A deficit reduction plan is required if the local board of education adopts (or amends) the 2020-21 school district budget in which the “operating funds” listed above result in direct revenues (line 9) being less than direct expenditures (line 19) by an amount equal to or greater than one-third (1/3) of the ending fund balance (line 81).</t>
  </si>
  <si>
    <t>The School Code, Section 17-1 (105 ILCS 5/17-1) - If the 2019-2020 Annual Financial Report (AFR) reflects a deficit as defined above (page 36), then the school district shall adopt and submit a deficit reduction plan (found here on page 20-24) to ISBE within 30 days after acceptance of the AFR.</t>
  </si>
  <si>
    <t>FY2023-2024</t>
  </si>
  <si>
    <t>Fiscal Year 2020-2021 through Fiscal Year 2023-2024</t>
  </si>
  <si>
    <t>Estimated Actual Expenditures, Fiscal Year 2020</t>
  </si>
  <si>
    <t>Budgeted Expenditures, Fiscal Year 2021</t>
  </si>
  <si>
    <t>Estimated Percent Increase (Decrease) for FY2021 (Budgeted) over FY2020 (Actual)</t>
  </si>
  <si>
    <r>
      <t xml:space="preserve">Summary of Cash Transactions:  Beginning Cash Balance on Hand July 1, 2020, </t>
    </r>
    <r>
      <rPr>
        <b/>
        <sz val="10"/>
        <color indexed="16"/>
        <rFont val="Calibri"/>
        <family val="2"/>
        <scheme val="minor"/>
      </rPr>
      <t>(CashSum 4, All Funds)</t>
    </r>
    <r>
      <rPr>
        <b/>
        <sz val="10"/>
        <rFont val="Calibri"/>
        <family val="2"/>
        <scheme val="minor"/>
      </rPr>
      <t>, cannot be negative.</t>
    </r>
  </si>
  <si>
    <r>
      <t xml:space="preserve">Summary of Cash Transactions:  Ending Cash Balance on Hand June 30, 2021, </t>
    </r>
    <r>
      <rPr>
        <b/>
        <sz val="9"/>
        <color indexed="16"/>
        <rFont val="Calibri"/>
        <family val="2"/>
        <scheme val="minor"/>
      </rPr>
      <t>(Page CashSum 4 - All Funds)</t>
    </r>
    <r>
      <rPr>
        <b/>
        <sz val="9"/>
        <rFont val="Calibri"/>
        <family val="2"/>
        <scheme val="minor"/>
      </rPr>
      <t>, cannot be negative.</t>
    </r>
  </si>
  <si>
    <r>
      <t xml:space="preserve">Estimated Beginning Fund Balance July,1 2020 for all Funds </t>
    </r>
    <r>
      <rPr>
        <b/>
        <sz val="9"/>
        <color theme="5" tint="-0.249977111117893"/>
        <rFont val="Calibri"/>
        <family val="2"/>
        <scheme val="minor"/>
      </rPr>
      <t xml:space="preserve">(Cells C3 - K3)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(Line must have a number or zero.  Do not leave blank.)</t>
    </r>
  </si>
  <si>
    <r>
      <t xml:space="preserve">Activity Funds BEGINNING CASH BALANCE ON HAND July 1, 2020 </t>
    </r>
    <r>
      <rPr>
        <b/>
        <vertAlign val="superscript"/>
        <sz val="9"/>
        <rFont val="Calibri"/>
        <family val="2"/>
        <scheme val="minor"/>
      </rPr>
      <t>7</t>
    </r>
  </si>
  <si>
    <r>
      <t xml:space="preserve">Activity funds ENDING CASH BALANCE ON HAND June 30, 2021 </t>
    </r>
    <r>
      <rPr>
        <b/>
        <vertAlign val="superscript"/>
        <sz val="9"/>
        <rFont val="Calibri"/>
        <family val="2"/>
        <scheme val="minor"/>
      </rPr>
      <t>7</t>
    </r>
  </si>
  <si>
    <r>
      <t xml:space="preserve">Total BEGINNING CASH BALANCE ON HAND July 1, 2020 </t>
    </r>
    <r>
      <rPr>
        <b/>
        <vertAlign val="superscript"/>
        <sz val="9"/>
        <rFont val="Calibri"/>
        <family val="2"/>
        <scheme val="minor"/>
      </rPr>
      <t>7</t>
    </r>
    <r>
      <rPr>
        <b/>
        <sz val="9"/>
        <rFont val="Calibri"/>
        <family val="2"/>
        <scheme val="minor"/>
      </rPr>
      <t xml:space="preserve"> (With Student Activity Funds)</t>
    </r>
  </si>
  <si>
    <r>
      <t xml:space="preserve">Total ENDING CASH BALANCE ON HAND June 30, 2021 </t>
    </r>
    <r>
      <rPr>
        <b/>
        <vertAlign val="superscript"/>
        <sz val="9"/>
        <rFont val="Calibri"/>
        <family val="2"/>
        <scheme val="minor"/>
      </rPr>
      <t>7</t>
    </r>
    <r>
      <rPr>
        <b/>
        <sz val="9"/>
        <rFont val="Calibri"/>
        <family val="2"/>
        <scheme val="minor"/>
      </rPr>
      <t xml:space="preserve"> (With Student Activity Funds)</t>
    </r>
  </si>
  <si>
    <t>New 2021 -BudgetSum</t>
  </si>
  <si>
    <t>New 2009-Closed 2021</t>
  </si>
  <si>
    <t>New 2021-CashSum</t>
  </si>
  <si>
    <t xml:space="preserve">New 2021 -EstRev </t>
  </si>
  <si>
    <t>DEBT SERVICE (TF)</t>
  </si>
  <si>
    <t>Corporate Personal Property Replacement Tax Anticipation Notes</t>
  </si>
  <si>
    <r>
      <t>Other Interest or Short-Term Debt</t>
    </r>
    <r>
      <rPr>
        <i/>
        <sz val="8"/>
        <rFont val="Calibri"/>
        <family val="2"/>
        <scheme val="minor"/>
      </rPr>
      <t xml:space="preserve"> (Describe &amp; Itemize)</t>
    </r>
  </si>
  <si>
    <t>PROVISION FOR CONTINGENCIES (TF)</t>
  </si>
  <si>
    <t>INSTRUCTION (TF)</t>
  </si>
  <si>
    <t>SUPPORT SERVICES (TF)</t>
  </si>
  <si>
    <t>COMMUNITY SERVICES (TF)</t>
  </si>
  <si>
    <t>PAYMENTS TO OTHER DIST &amp; GOVT UNITS (TF)</t>
  </si>
  <si>
    <t>New 2021 -EstExp</t>
  </si>
  <si>
    <t>EstExp no field had been assigned fixed in 2021</t>
  </si>
  <si>
    <t>DEFICIT BUDGET SUMMARY INFORMATION - Operating Funds Only (School Districts Only)</t>
  </si>
  <si>
    <t>*School Districts Only</t>
  </si>
  <si>
    <t xml:space="preserve">Deficit Reduction Plan-Background/Assumptions (School Districts Only) </t>
  </si>
  <si>
    <t xml:space="preserve">ESTIMATED LIMITATION OF ADMINISTRATIVE COSTS (School Districts Only) </t>
  </si>
  <si>
    <t xml:space="preserve">REPORTING OF PUBLIC VENDOR CONTRACTS OF $1,000 OR MORE (School Districts Only) </t>
  </si>
  <si>
    <t xml:space="preserve">Check School District or Joint Agreement.  </t>
  </si>
  <si>
    <r>
      <t xml:space="preserve">Estimated  Activity Fund Beginning Fund Balance July,1 2020 </t>
    </r>
    <r>
      <rPr>
        <b/>
        <sz val="9"/>
        <color theme="5" tint="-0.249977111117893"/>
        <rFont val="Calibri"/>
        <family val="2"/>
        <scheme val="minor"/>
      </rPr>
      <t xml:space="preserve">(Cell C83)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(Cell must have a number or zero.  Do not leave blank.)</t>
    </r>
  </si>
  <si>
    <r>
      <t xml:space="preserve">Activity Funds </t>
    </r>
    <r>
      <rPr>
        <b/>
        <sz val="9"/>
        <color indexed="16"/>
        <rFont val="Calibri"/>
        <family val="2"/>
        <scheme val="minor"/>
      </rPr>
      <t>(Cell C23)</t>
    </r>
  </si>
  <si>
    <r>
      <t xml:space="preserve">If required, is Deficit Reduction Plan Completed </t>
    </r>
    <r>
      <rPr>
        <b/>
        <sz val="10"/>
        <color indexed="16"/>
        <rFont val="Calibri"/>
        <family val="2"/>
        <scheme val="minor"/>
      </rPr>
      <t>(Page:  DefReductPlan 23-27)?</t>
    </r>
  </si>
  <si>
    <t>Cover Page - "School District or Joint Agreement" and "CASH or ACCRUAL"</t>
  </si>
  <si>
    <t xml:space="preserve">Closed   </t>
  </si>
  <si>
    <t>New 2021 -EstExp, closed 2021 made in error</t>
  </si>
  <si>
    <t>to correct link 2019, truly corrected in 2021</t>
  </si>
  <si>
    <t>Evidence-Based Funding (EBF) Spending Plan - (School Districts Only)</t>
  </si>
  <si>
    <t>School districts are reminded that, in addition to the budget template, they are required to submit an annual EBF Spending Plan.  The IWAS application for the EBF Spending Plan will open on August 1, 2020.  All EBF Spending Plans are due by September 30, 2020.  The budget template is envisioned to include the EBF Spending Plan by FY 2023.  More information is available at www.isbe.net/ebfspendingplan.  Questions not addressed there may be directed to ebfspendingplan@isbe.net.</t>
  </si>
  <si>
    <t>New 2021 EstRev</t>
  </si>
  <si>
    <t>New 2021 BudgtSum</t>
  </si>
  <si>
    <t>ISBE SD50-36/JA50-39 SB2021</t>
  </si>
  <si>
    <t>Tort Fund</t>
  </si>
  <si>
    <t>Funct. No.</t>
  </si>
  <si>
    <t>Tort Fund *</t>
  </si>
  <si>
    <t>Deduct - Early Retirement or other pension obligations required by state law and included above.</t>
  </si>
  <si>
    <t>The 23 Illinois Administrative Code, Part 100 Requirements for Accounting, Budgeting, Financial Reporting and Auditing, was amended effective with the beginning of FY 2021.</t>
  </si>
  <si>
    <r>
      <t xml:space="preserve">To assist districts with the crosswalk of its Limitation of Administrative Costs Worksheet </t>
    </r>
    <r>
      <rPr>
        <b/>
        <sz val="10"/>
        <color theme="1"/>
        <rFont val="Calibri"/>
        <family val="2"/>
        <scheme val="minor"/>
      </rPr>
      <t xml:space="preserve">(LAC) </t>
    </r>
    <r>
      <rPr>
        <sz val="10"/>
        <rFont val="Calibri"/>
        <family val="2"/>
        <scheme val="minor"/>
      </rPr>
      <t>within the school district's FY 2021 budget, please complete the crosswalk of FY 2020 Tort Fund expenditures that would have been reflected within one of the Limitation of Administrative Costs functions if the amended rules were effective beginning with FY 2020.</t>
    </r>
  </si>
  <si>
    <t>If a school district has FY 2020 Tort Fund expenditures, a Limitation of Administrative Costs – Tort Fund Crosswalk</t>
  </si>
  <si>
    <t xml:space="preserve">must be completed and must be submitted in conjunction with the FY 2021 Limitation of Administrative Costs Worksheet. </t>
  </si>
  <si>
    <t>How Expenditures would have been reported had FY 2021 Amended Rules been implemented for FY 2020</t>
  </si>
  <si>
    <t>FY 2020 Tort Fund Expenditures</t>
  </si>
  <si>
    <t>FY 2020 Function</t>
  </si>
  <si>
    <t>FY 2020 Total Expenditure</t>
  </si>
  <si>
    <t>Function 2320</t>
  </si>
  <si>
    <t>Function 2330</t>
  </si>
  <si>
    <t>Function 2490</t>
  </si>
  <si>
    <t>Function 2510</t>
  </si>
  <si>
    <t>Function 2570</t>
  </si>
  <si>
    <t>Function 2610</t>
  </si>
  <si>
    <t>Other Function Outside of the LAC Functions</t>
  </si>
  <si>
    <t>Workers' Compensation or Worker's Occupation Disease Acts Pymts</t>
  </si>
  <si>
    <t>Insurance Payments (Regular or Self-Insurance)</t>
  </si>
  <si>
    <t>Educational, Inspectional, Supervisory Services Related to Loss Prevention or Reduction</t>
  </si>
  <si>
    <t>Legal Services</t>
  </si>
  <si>
    <t>Property Insurance (Buildings &amp; Grounds)</t>
  </si>
  <si>
    <t>Vehicle Insurance (Transportation)</t>
  </si>
  <si>
    <t xml:space="preserve">Please email finance1@isbe.net or call 217-785-8779 with any questions.  </t>
  </si>
  <si>
    <t>The official Limitation of Administrative Costs Worksheet is attached to the end of the Annual Financial Report (ISBE Form 50-35) and may be submitted in conjunction with that report.</t>
  </si>
  <si>
    <t xml:space="preserve">The worksheet is intended for use during the budgeting process to estimate the district's percent increase of FY2021 budgeted expenditures over FY2020 actual expenditures. Budget information is copied to this page.  Insert the prior year estimated actual expenditures to compute the estimated percentage increase (decrease).  </t>
  </si>
  <si>
    <t xml:space="preserve">An official Limitation of Administrative Costs Worksheet can also be found on the ISBE website at: </t>
  </si>
  <si>
    <r>
      <t xml:space="preserve">This is an estimated Limitation of Administrative Costs Worksheet only and </t>
    </r>
    <r>
      <rPr>
        <b/>
        <i/>
        <u/>
        <sz val="10.5"/>
        <rFont val="Calibri"/>
        <family val="2"/>
        <scheme val="minor"/>
      </rPr>
      <t xml:space="preserve">will not be accepted for Official Submission of the Limitation of Administrative Costs Worksheet.   </t>
    </r>
    <r>
      <rPr>
        <b/>
        <i/>
        <sz val="10.5"/>
        <rFont val="Calibri"/>
        <family val="2"/>
        <scheme val="minor"/>
      </rPr>
      <t xml:space="preserve"> </t>
    </r>
  </si>
  <si>
    <t>Estimated Limitation of Administrative Costs - Crosswalk of FY 2020 Tort Fund Expenditures</t>
  </si>
  <si>
    <t>For FY 2020 Tort Fund Expenditures, first complete the Estimated Limitation of Administrative Costs - Crosswalk of FY 2020 Tort Fund Expenditures, located below on lines 43-70</t>
  </si>
  <si>
    <t>Total (Must agree with Expenditures in column E)</t>
  </si>
  <si>
    <t>X</t>
  </si>
  <si>
    <t>Scott-Morgan CUSD #2</t>
  </si>
  <si>
    <t>Scott &amp; Morgan</t>
  </si>
  <si>
    <t>14th</t>
  </si>
  <si>
    <t>06/14/21</t>
  </si>
  <si>
    <t>June</t>
  </si>
  <si>
    <t>21</t>
  </si>
  <si>
    <t>Gary Westermeyer</t>
  </si>
  <si>
    <t>Dewayne Hart</t>
  </si>
  <si>
    <t>Terry Kunkel</t>
  </si>
  <si>
    <t>April Coats</t>
  </si>
  <si>
    <t>Matt Bangert</t>
  </si>
  <si>
    <t>Roger Barnett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</si>
</sst>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4" formatCode="_(&quot;$&quot;* #,##0.00_);_(&quot;$&quot;* \(#,##0.00\);_(&quot;$&quot;* &quot;-&quot;??_);_(@_)"/>
    <numFmt numFmtId="164" formatCode="##\-###\-####\-##"/>
    <numFmt numFmtId="165" formatCode="0."/>
    <numFmt numFmtId="166" formatCode="#"/>
    <numFmt numFmtId="167" formatCode="[$-409]mmmm\ d\,\ yyyy;@"/>
    <numFmt numFmtId="168" formatCode="0#\-###\-####\-##"/>
    <numFmt numFmtId="169" formatCode="mm/dd/yy;@"/>
    <numFmt numFmtId="170" formatCode="0_);[Red]\(0\)"/>
    <numFmt numFmtId="171" formatCode="##."/>
  </numFmts>
  <fonts count="77" x14ac:knownFonts="1">
    <font>
      <sz val="10"/>
      <name val="Arial"/>
    </font>
    <font>
      <sz val="11"/>
      <color theme="1"/>
      <name val="Calibri"/>
      <family val="2"/>
      <scheme val="minor"/>
    </font>
    <font>
      <sz val="10"/>
      <name val="Arial"/>
      <family val="2"/>
    </font>
    <font>
      <sz val="10"/>
      <name val="MS Sans Serif"/>
      <family val="2"/>
    </font>
    <font>
      <sz val="10"/>
      <name val="Tms Rmn"/>
    </font>
    <font>
      <sz val="8"/>
      <name val="Arial"/>
      <family val="2"/>
    </font>
    <font>
      <u/>
      <sz val="7.5"/>
      <color indexed="12"/>
      <name val="Arial"/>
      <family val="2"/>
    </font>
    <font>
      <sz val="8"/>
      <color indexed="81"/>
      <name val="Tahoma"/>
      <family val="2"/>
    </font>
    <font>
      <b/>
      <sz val="8"/>
      <color indexed="81"/>
      <name val="Tahoma"/>
      <family val="2"/>
    </font>
    <font>
      <vertAlign val="superscript"/>
      <sz val="10"/>
      <color indexed="81"/>
      <name val="Tahoma"/>
      <family val="2"/>
    </font>
    <font>
      <sz val="10"/>
      <color indexed="81"/>
      <name val="Arial"/>
      <family val="2"/>
    </font>
    <font>
      <sz val="8"/>
      <color indexed="81"/>
      <name val="Arial"/>
      <family val="2"/>
    </font>
    <font>
      <vertAlign val="superscript"/>
      <sz val="10"/>
      <color indexed="81"/>
      <name val="Arial"/>
      <family val="2"/>
    </font>
    <font>
      <vertAlign val="superscript"/>
      <sz val="9"/>
      <color indexed="81"/>
      <name val="Arial"/>
      <family val="2"/>
    </font>
    <font>
      <strike/>
      <sz val="10"/>
      <name val="Arial"/>
      <family val="2"/>
    </font>
    <font>
      <strike/>
      <sz val="8"/>
      <name val="Arial"/>
      <family val="2"/>
    </font>
    <font>
      <u/>
      <sz val="8"/>
      <color indexed="81"/>
      <name val="Tahoma"/>
      <family val="2"/>
    </font>
    <font>
      <sz val="9"/>
      <color indexed="81"/>
      <name val="Tahoma"/>
      <family val="2"/>
    </font>
    <font>
      <sz val="8"/>
      <name val="Calibri"/>
      <family val="2"/>
      <scheme val="minor"/>
    </font>
    <font>
      <sz val="7"/>
      <name val="Calibri"/>
      <family val="2"/>
      <scheme val="minor"/>
    </font>
    <font>
      <b/>
      <sz val="9"/>
      <name val="Calibri"/>
      <family val="2"/>
      <scheme val="minor"/>
    </font>
    <font>
      <b/>
      <sz val="8"/>
      <name val="Calibri"/>
      <family val="2"/>
      <scheme val="minor"/>
    </font>
    <font>
      <sz val="9"/>
      <name val="Calibri"/>
      <family val="2"/>
      <scheme val="minor"/>
    </font>
    <font>
      <sz val="10"/>
      <name val="Calibri"/>
      <family val="2"/>
      <scheme val="minor"/>
    </font>
    <font>
      <vertAlign val="superscript"/>
      <sz val="10"/>
      <name val="Calibri"/>
      <family val="2"/>
      <scheme val="minor"/>
    </font>
    <font>
      <vertAlign val="superscript"/>
      <sz val="9"/>
      <name val="Calibri"/>
      <family val="2"/>
      <scheme val="minor"/>
    </font>
    <font>
      <sz val="12"/>
      <name val="Calibri"/>
      <family val="2"/>
      <scheme val="minor"/>
    </font>
    <font>
      <strike/>
      <sz val="9"/>
      <name val="Calibri"/>
      <family val="2"/>
      <scheme val="minor"/>
    </font>
    <font>
      <b/>
      <u/>
      <sz val="9"/>
      <name val="Calibri"/>
      <family val="2"/>
      <scheme val="minor"/>
    </font>
    <font>
      <b/>
      <sz val="8"/>
      <color indexed="12"/>
      <name val="Calibri"/>
      <family val="2"/>
      <scheme val="minor"/>
    </font>
    <font>
      <b/>
      <sz val="11"/>
      <name val="Calibri"/>
      <family val="2"/>
      <scheme val="minor"/>
    </font>
    <font>
      <b/>
      <sz val="10"/>
      <name val="Calibri"/>
      <family val="2"/>
      <scheme val="minor"/>
    </font>
    <font>
      <sz val="11"/>
      <name val="Calibri"/>
      <family val="2"/>
      <scheme val="minor"/>
    </font>
    <font>
      <sz val="10"/>
      <color indexed="12"/>
      <name val="Calibri"/>
      <family val="2"/>
      <scheme val="minor"/>
    </font>
    <font>
      <b/>
      <i/>
      <sz val="9"/>
      <name val="Calibri"/>
      <family val="2"/>
      <scheme val="minor"/>
    </font>
    <font>
      <b/>
      <sz val="12"/>
      <name val="Calibri"/>
      <family val="2"/>
      <scheme val="minor"/>
    </font>
    <font>
      <i/>
      <sz val="8"/>
      <name val="Calibri"/>
      <family val="2"/>
      <scheme val="minor"/>
    </font>
    <font>
      <b/>
      <i/>
      <sz val="10"/>
      <color indexed="10"/>
      <name val="Calibri"/>
      <family val="2"/>
      <scheme val="minor"/>
    </font>
    <font>
      <i/>
      <sz val="9"/>
      <name val="Calibri"/>
      <family val="2"/>
      <scheme val="minor"/>
    </font>
    <font>
      <i/>
      <sz val="9"/>
      <color indexed="10"/>
      <name val="Calibri"/>
      <family val="2"/>
      <scheme val="minor"/>
    </font>
    <font>
      <u/>
      <sz val="7.5"/>
      <color indexed="12"/>
      <name val="Calibri"/>
      <family val="2"/>
      <scheme val="minor"/>
    </font>
    <font>
      <b/>
      <i/>
      <sz val="9"/>
      <color indexed="10"/>
      <name val="Calibri"/>
      <family val="2"/>
      <scheme val="minor"/>
    </font>
    <font>
      <b/>
      <vertAlign val="superscript"/>
      <sz val="8"/>
      <name val="Calibri"/>
      <family val="2"/>
      <scheme val="minor"/>
    </font>
    <font>
      <b/>
      <vertAlign val="superscript"/>
      <sz val="10"/>
      <name val="Calibri"/>
      <family val="2"/>
      <scheme val="minor"/>
    </font>
    <font>
      <b/>
      <vertAlign val="superscript"/>
      <sz val="9"/>
      <name val="Calibri"/>
      <family val="2"/>
      <scheme val="minor"/>
    </font>
    <font>
      <b/>
      <i/>
      <sz val="8"/>
      <name val="Calibri"/>
      <family val="2"/>
      <scheme val="minor"/>
    </font>
    <font>
      <b/>
      <sz val="11"/>
      <color indexed="10"/>
      <name val="Calibri"/>
      <family val="2"/>
      <scheme val="minor"/>
    </font>
    <font>
      <i/>
      <sz val="10"/>
      <name val="Calibri"/>
      <family val="2"/>
      <scheme val="minor"/>
    </font>
    <font>
      <b/>
      <sz val="10"/>
      <color indexed="12"/>
      <name val="Calibri"/>
      <family val="2"/>
      <scheme val="minor"/>
    </font>
    <font>
      <b/>
      <i/>
      <sz val="10"/>
      <name val="Calibri"/>
      <family val="2"/>
      <scheme val="minor"/>
    </font>
    <font>
      <b/>
      <i/>
      <sz val="12"/>
      <name val="Calibri"/>
      <family val="2"/>
      <scheme val="minor"/>
    </font>
    <font>
      <b/>
      <i/>
      <sz val="11"/>
      <name val="Calibri"/>
      <family val="2"/>
      <scheme val="minor"/>
    </font>
    <font>
      <b/>
      <sz val="10"/>
      <color indexed="10"/>
      <name val="Calibri"/>
      <family val="2"/>
      <scheme val="minor"/>
    </font>
    <font>
      <b/>
      <i/>
      <u/>
      <sz val="8"/>
      <name val="Calibri"/>
      <family val="2"/>
      <scheme val="minor"/>
    </font>
    <font>
      <i/>
      <u/>
      <sz val="8"/>
      <color indexed="12"/>
      <name val="Calibri"/>
      <family val="2"/>
      <scheme val="minor"/>
    </font>
    <font>
      <b/>
      <sz val="10"/>
      <color indexed="16"/>
      <name val="Calibri"/>
      <family val="2"/>
      <scheme val="minor"/>
    </font>
    <font>
      <b/>
      <sz val="9"/>
      <color indexed="10"/>
      <name val="Calibri"/>
      <family val="2"/>
      <scheme val="minor"/>
    </font>
    <font>
      <b/>
      <sz val="9"/>
      <color indexed="16"/>
      <name val="Calibri"/>
      <family val="2"/>
      <scheme val="minor"/>
    </font>
    <font>
      <b/>
      <sz val="9"/>
      <color theme="5" tint="-0.249977111117893"/>
      <name val="Calibri"/>
      <family val="2"/>
      <scheme val="minor"/>
    </font>
    <font>
      <b/>
      <sz val="9"/>
      <color rgb="FFC00000"/>
      <name val="Calibri"/>
      <family val="2"/>
      <scheme val="minor"/>
    </font>
    <font>
      <sz val="9"/>
      <color indexed="10"/>
      <name val="Calibri"/>
      <family val="2"/>
      <scheme val="minor"/>
    </font>
    <font>
      <i/>
      <sz val="12"/>
      <name val="Calibri"/>
      <family val="2"/>
      <scheme val="minor"/>
    </font>
    <font>
      <u val="double"/>
      <sz val="8"/>
      <name val="Calibri"/>
      <family val="2"/>
      <scheme val="minor"/>
    </font>
    <font>
      <b/>
      <i/>
      <sz val="14"/>
      <name val="Calibri"/>
      <family val="2"/>
      <scheme val="minor"/>
    </font>
    <font>
      <u/>
      <sz val="8"/>
      <color indexed="12"/>
      <name val="Arial"/>
      <family val="2"/>
    </font>
    <font>
      <b/>
      <sz val="20"/>
      <color theme="1"/>
      <name val="Calibri"/>
      <family val="2"/>
      <scheme val="minor"/>
    </font>
    <font>
      <b/>
      <sz val="10"/>
      <color theme="1"/>
      <name val="Calibri"/>
      <family val="2"/>
      <scheme val="minor"/>
    </font>
    <font>
      <b/>
      <sz val="11.5"/>
      <color theme="1"/>
      <name val="Calibri"/>
      <family val="2"/>
      <scheme val="minor"/>
    </font>
    <font>
      <b/>
      <sz val="12"/>
      <color theme="1"/>
      <name val="Calibri"/>
      <family val="2"/>
      <scheme val="minor"/>
    </font>
    <font>
      <sz val="10"/>
      <color theme="1"/>
      <name val="Calibri"/>
      <family val="2"/>
      <scheme val="minor"/>
    </font>
    <font>
      <b/>
      <u/>
      <sz val="10"/>
      <color theme="1"/>
      <name val="Calibri"/>
      <family val="2"/>
      <scheme val="minor"/>
    </font>
    <font>
      <sz val="8.5"/>
      <color theme="1"/>
      <name val="Calibri"/>
      <family val="2"/>
      <scheme val="minor"/>
    </font>
    <font>
      <sz val="8.5"/>
      <name val="Calibri"/>
      <family val="2"/>
      <scheme val="minor"/>
    </font>
    <font>
      <u/>
      <sz val="10"/>
      <color indexed="12"/>
      <name val="Arial"/>
      <family val="2"/>
    </font>
    <font>
      <sz val="10.5"/>
      <name val="Calibri"/>
      <family val="2"/>
      <scheme val="minor"/>
    </font>
    <font>
      <b/>
      <i/>
      <sz val="10.5"/>
      <name val="Calibri"/>
      <family val="2"/>
      <scheme val="minor"/>
    </font>
    <font>
      <b/>
      <i/>
      <u/>
      <sz val="10.5"/>
      <name val="Calibri"/>
      <family val="2"/>
      <scheme val="minor"/>
    </font>
  </fonts>
  <fills count="25">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24"/>
        <bgColor indexed="64"/>
      </patternFill>
    </fill>
    <fill>
      <patternFill patternType="solid">
        <fgColor indexed="9"/>
        <bgColor indexed="64"/>
      </patternFill>
    </fill>
    <fill>
      <patternFill patternType="solid">
        <fgColor indexed="28"/>
        <bgColor indexed="64"/>
      </patternFill>
    </fill>
    <fill>
      <patternFill patternType="solid">
        <fgColor indexed="8"/>
        <bgColor indexed="64"/>
      </patternFill>
    </fill>
    <fill>
      <patternFill patternType="solid">
        <fgColor indexed="46"/>
        <bgColor indexed="64"/>
      </patternFill>
    </fill>
    <fill>
      <patternFill patternType="solid">
        <fgColor rgb="FFFFFFCC"/>
        <bgColor indexed="64"/>
      </patternFill>
    </fill>
    <fill>
      <patternFill patternType="solid">
        <fgColor theme="9" tint="0.59999389629810485"/>
        <bgColor indexed="64"/>
      </patternFill>
    </fill>
    <fill>
      <patternFill patternType="solid">
        <fgColor rgb="FFA6CAF0"/>
        <bgColor indexed="64"/>
      </patternFill>
    </fill>
    <fill>
      <patternFill patternType="solid">
        <fgColor rgb="FFA6CAF0"/>
        <bgColor indexed="44"/>
      </patternFill>
    </fill>
    <fill>
      <patternFill patternType="solid">
        <fgColor theme="0" tint="-0.249977111117893"/>
        <bgColor indexed="64"/>
      </patternFill>
    </fill>
    <fill>
      <patternFill patternType="solid">
        <fgColor theme="0" tint="-0.14999847407452621"/>
        <bgColor indexed="64"/>
      </patternFill>
    </fill>
    <fill>
      <patternFill patternType="solid">
        <fgColor rgb="FFFCD8BA"/>
        <bgColor indexed="64"/>
      </patternFill>
    </fill>
    <fill>
      <patternFill patternType="solid">
        <fgColor theme="0" tint="-0.14996795556505021"/>
        <bgColor indexed="64"/>
      </patternFill>
    </fill>
    <fill>
      <patternFill patternType="solid">
        <fgColor theme="3" tint="0.59996337778862885"/>
        <bgColor indexed="64"/>
      </patternFill>
    </fill>
    <fill>
      <patternFill patternType="solid">
        <fgColor theme="1"/>
        <bgColor indexed="64"/>
      </patternFill>
    </fill>
    <fill>
      <patternFill patternType="solid">
        <fgColor rgb="FFFFFFC0"/>
        <bgColor indexed="64"/>
      </patternFill>
    </fill>
    <fill>
      <patternFill patternType="solid">
        <fgColor theme="0"/>
        <bgColor indexed="64"/>
      </patternFill>
    </fill>
    <fill>
      <patternFill patternType="solid">
        <fgColor theme="9" tint="0.59996337778862885"/>
        <bgColor indexed="64"/>
      </patternFill>
    </fill>
    <fill>
      <patternFill patternType="solid">
        <fgColor theme="3" tint="0.79998168889431442"/>
        <bgColor indexed="64"/>
      </patternFill>
    </fill>
    <fill>
      <patternFill patternType="solid">
        <fgColor rgb="FFFFCC99"/>
        <bgColor indexed="64"/>
      </patternFill>
    </fill>
  </fills>
  <borders count="147">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right/>
      <top style="thin">
        <color indexed="55"/>
      </top>
      <bottom/>
      <diagonal/>
    </border>
    <border>
      <left style="thin">
        <color indexed="23"/>
      </left>
      <right/>
      <top style="thin">
        <color indexed="23"/>
      </top>
      <bottom style="thin">
        <color indexed="23"/>
      </bottom>
      <diagonal/>
    </border>
    <border>
      <left style="thin">
        <color indexed="23"/>
      </left>
      <right/>
      <top style="thin">
        <color indexed="23"/>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double">
        <color indexed="55"/>
      </bottom>
      <diagonal/>
    </border>
    <border>
      <left/>
      <right style="thin">
        <color indexed="55"/>
      </right>
      <top style="double">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3"/>
      </right>
      <top/>
      <bottom/>
      <diagonal/>
    </border>
    <border>
      <left style="thin">
        <color indexed="23"/>
      </left>
      <right style="thin">
        <color indexed="23"/>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thin">
        <color indexed="55"/>
      </bottom>
      <diagonal/>
    </border>
    <border>
      <left style="thin">
        <color indexed="55"/>
      </left>
      <right/>
      <top style="double">
        <color indexed="55"/>
      </top>
      <bottom style="thin">
        <color indexed="55"/>
      </bottom>
      <diagonal/>
    </border>
    <border>
      <left style="thin">
        <color indexed="55"/>
      </left>
      <right/>
      <top style="double">
        <color indexed="55"/>
      </top>
      <bottom/>
      <diagonal/>
    </border>
    <border>
      <left style="thin">
        <color indexed="55"/>
      </left>
      <right style="thin">
        <color indexed="55"/>
      </right>
      <top/>
      <bottom style="double">
        <color indexed="55"/>
      </bottom>
      <diagonal/>
    </border>
    <border>
      <left style="thin">
        <color indexed="55"/>
      </left>
      <right/>
      <top style="double">
        <color indexed="55"/>
      </top>
      <bottom style="double">
        <color indexed="55"/>
      </bottom>
      <diagonal/>
    </border>
    <border>
      <left/>
      <right/>
      <top style="thin">
        <color indexed="55"/>
      </top>
      <bottom style="thin">
        <color indexed="55"/>
      </bottom>
      <diagonal/>
    </border>
    <border>
      <left/>
      <right/>
      <top style="thin">
        <color indexed="55"/>
      </top>
      <bottom style="double">
        <color indexed="55"/>
      </bottom>
      <diagonal/>
    </border>
    <border>
      <left/>
      <right/>
      <top/>
      <bottom style="double">
        <color indexed="55"/>
      </bottom>
      <diagonal/>
    </border>
    <border>
      <left style="thin">
        <color indexed="55"/>
      </left>
      <right/>
      <top style="thin">
        <color indexed="55"/>
      </top>
      <bottom style="double">
        <color indexed="55"/>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indexed="22"/>
      </left>
      <right/>
      <top/>
      <bottom/>
      <diagonal/>
    </border>
    <border>
      <left style="thin">
        <color indexed="22"/>
      </left>
      <right style="thin">
        <color indexed="22"/>
      </right>
      <top/>
      <bottom/>
      <diagonal/>
    </border>
    <border>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bottom style="dashDot">
        <color indexed="64"/>
      </bottom>
      <diagonal/>
    </border>
    <border>
      <left style="thin">
        <color indexed="22"/>
      </left>
      <right style="thin">
        <color indexed="22"/>
      </right>
      <top style="double">
        <color indexed="22"/>
      </top>
      <bottom style="thin">
        <color indexed="22"/>
      </bottom>
      <diagonal/>
    </border>
    <border>
      <left/>
      <right/>
      <top/>
      <bottom style="dashDot">
        <color indexed="55"/>
      </bottom>
      <diagonal/>
    </border>
    <border>
      <left/>
      <right/>
      <top/>
      <bottom style="thin">
        <color indexed="55"/>
      </bottom>
      <diagonal/>
    </border>
    <border>
      <left/>
      <right/>
      <top style="medium">
        <color indexed="55"/>
      </top>
      <bottom style="double">
        <color indexed="55"/>
      </bottom>
      <diagonal/>
    </border>
    <border>
      <left/>
      <right/>
      <top style="double">
        <color indexed="55"/>
      </top>
      <bottom/>
      <diagonal/>
    </border>
    <border>
      <left/>
      <right style="thin">
        <color indexed="55"/>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22"/>
      </left>
      <right style="thin">
        <color indexed="22"/>
      </right>
      <top style="thin">
        <color indexed="22"/>
      </top>
      <bottom style="double">
        <color indexed="22"/>
      </bottom>
      <diagonal/>
    </border>
    <border>
      <left/>
      <right style="thin">
        <color indexed="55"/>
      </right>
      <top style="thin">
        <color indexed="55"/>
      </top>
      <bottom style="double">
        <color indexed="55"/>
      </bottom>
      <diagonal/>
    </border>
    <border>
      <left style="thin">
        <color indexed="22"/>
      </left>
      <right style="thin">
        <color indexed="22"/>
      </right>
      <top style="thin">
        <color indexed="22"/>
      </top>
      <bottom style="medium">
        <color indexed="23"/>
      </bottom>
      <diagonal/>
    </border>
    <border>
      <left style="thin">
        <color indexed="23"/>
      </left>
      <right style="thin">
        <color indexed="55"/>
      </right>
      <top style="thin">
        <color indexed="23"/>
      </top>
      <bottom style="thin">
        <color indexed="23"/>
      </bottom>
      <diagonal/>
    </border>
    <border>
      <left/>
      <right style="thin">
        <color indexed="23"/>
      </right>
      <top style="thin">
        <color indexed="23"/>
      </top>
      <bottom style="thin">
        <color indexed="55"/>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right style="thin">
        <color indexed="23"/>
      </right>
      <top/>
      <bottom/>
      <diagonal/>
    </border>
    <border>
      <left style="thin">
        <color indexed="55"/>
      </left>
      <right style="thin">
        <color indexed="23"/>
      </right>
      <top style="thin">
        <color indexed="23"/>
      </top>
      <bottom/>
      <diagonal/>
    </border>
    <border>
      <left style="thin">
        <color indexed="55"/>
      </left>
      <right/>
      <top/>
      <bottom style="double">
        <color indexed="55"/>
      </bottom>
      <diagonal/>
    </border>
    <border>
      <left/>
      <right style="thin">
        <color indexed="55"/>
      </right>
      <top style="thin">
        <color indexed="23"/>
      </top>
      <bottom style="thin">
        <color indexed="23"/>
      </bottom>
      <diagonal/>
    </border>
    <border>
      <left/>
      <right/>
      <top style="thin">
        <color indexed="23"/>
      </top>
      <bottom/>
      <diagonal/>
    </border>
    <border>
      <left/>
      <right style="thin">
        <color indexed="55"/>
      </right>
      <top style="double">
        <color indexed="55"/>
      </top>
      <bottom style="thin">
        <color indexed="55"/>
      </bottom>
      <diagonal/>
    </border>
    <border>
      <left/>
      <right style="thin">
        <color indexed="22"/>
      </right>
      <top/>
      <bottom/>
      <diagonal/>
    </border>
    <border>
      <left/>
      <right style="thin">
        <color indexed="55"/>
      </right>
      <top style="double">
        <color indexed="55"/>
      </top>
      <bottom style="double">
        <color indexed="55"/>
      </bottom>
      <diagonal/>
    </border>
    <border>
      <left/>
      <right/>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double">
        <color indexed="55"/>
      </top>
      <bottom style="thin">
        <color indexed="55"/>
      </bottom>
      <diagonal/>
    </border>
    <border>
      <left/>
      <right/>
      <top style="medium">
        <color indexed="23"/>
      </top>
      <bottom style="double">
        <color indexed="23"/>
      </bottom>
      <diagonal/>
    </border>
    <border>
      <left style="thin">
        <color indexed="23"/>
      </left>
      <right/>
      <top style="thin">
        <color indexed="23"/>
      </top>
      <bottom/>
      <diagonal/>
    </border>
    <border>
      <left style="thin">
        <color indexed="23"/>
      </left>
      <right style="thin">
        <color indexed="23"/>
      </right>
      <top/>
      <bottom style="thin">
        <color indexed="23"/>
      </bottom>
      <diagonal/>
    </border>
    <border>
      <left style="thin">
        <color indexed="23"/>
      </left>
      <right style="thin">
        <color indexed="55"/>
      </right>
      <top style="thin">
        <color indexed="23"/>
      </top>
      <bottom style="thin">
        <color indexed="55"/>
      </bottom>
      <diagonal/>
    </border>
    <border>
      <left/>
      <right/>
      <top style="double">
        <color indexed="23"/>
      </top>
      <bottom style="thin">
        <color indexed="23"/>
      </bottom>
      <diagonal/>
    </border>
    <border>
      <left/>
      <right/>
      <top style="double">
        <color indexed="23"/>
      </top>
      <bottom/>
      <diagonal/>
    </border>
    <border>
      <left style="double">
        <color indexed="55"/>
      </left>
      <right/>
      <top style="double">
        <color indexed="55"/>
      </top>
      <bottom style="double">
        <color indexed="55"/>
      </bottom>
      <diagonal/>
    </border>
    <border>
      <left/>
      <right/>
      <top style="double">
        <color indexed="55"/>
      </top>
      <bottom style="double">
        <color indexed="55"/>
      </bottom>
      <diagonal/>
    </border>
    <border>
      <left style="thin">
        <color indexed="55"/>
      </left>
      <right style="double">
        <color indexed="55"/>
      </right>
      <top style="double">
        <color indexed="55"/>
      </top>
      <bottom style="double">
        <color indexed="55"/>
      </bottom>
      <diagonal/>
    </border>
    <border>
      <left style="thin">
        <color indexed="23"/>
      </left>
      <right/>
      <top/>
      <bottom style="thin">
        <color indexed="23"/>
      </bottom>
      <diagonal/>
    </border>
    <border>
      <left/>
      <right/>
      <top/>
      <bottom style="thin">
        <color indexed="18"/>
      </bottom>
      <diagonal/>
    </border>
    <border>
      <left/>
      <right/>
      <top style="thin">
        <color indexed="18"/>
      </top>
      <bottom/>
      <diagonal/>
    </border>
    <border>
      <left style="thin">
        <color indexed="18"/>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style="thin">
        <color indexed="18"/>
      </right>
      <top/>
      <bottom style="thin">
        <color indexed="18"/>
      </bottom>
      <diagonal/>
    </border>
    <border>
      <left style="dotted">
        <color indexed="48"/>
      </left>
      <right/>
      <top style="double">
        <color indexed="55"/>
      </top>
      <bottom style="dotted">
        <color indexed="48"/>
      </bottom>
      <diagonal/>
    </border>
    <border>
      <left/>
      <right/>
      <top style="double">
        <color indexed="55"/>
      </top>
      <bottom style="dotted">
        <color indexed="48"/>
      </bottom>
      <diagonal/>
    </border>
    <border>
      <left/>
      <right style="dotted">
        <color indexed="48"/>
      </right>
      <top style="double">
        <color indexed="55"/>
      </top>
      <bottom style="dotted">
        <color indexed="48"/>
      </bottom>
      <diagonal/>
    </border>
    <border>
      <left style="thin">
        <color indexed="55"/>
      </left>
      <right style="thin">
        <color indexed="64"/>
      </right>
      <top style="double">
        <color indexed="55"/>
      </top>
      <bottom style="double">
        <color indexed="55"/>
      </bottom>
      <diagonal/>
    </border>
    <border>
      <left style="thin">
        <color indexed="64"/>
      </left>
      <right style="thin">
        <color indexed="55"/>
      </right>
      <top style="double">
        <color indexed="55"/>
      </top>
      <bottom style="double">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55"/>
      </left>
      <right style="thin">
        <color indexed="55"/>
      </right>
      <top style="double">
        <color indexed="55"/>
      </top>
      <bottom style="thin">
        <color indexed="2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indexed="22"/>
      </bottom>
      <diagonal/>
    </border>
    <border>
      <left style="thin">
        <color indexed="55"/>
      </left>
      <right style="thin">
        <color indexed="23"/>
      </right>
      <top/>
      <bottom style="thin">
        <color indexed="23"/>
      </bottom>
      <diagonal/>
    </border>
    <border>
      <left/>
      <right/>
      <top/>
      <bottom style="thick">
        <color theme="0" tint="-0.34998626667073579"/>
      </bottom>
      <diagonal/>
    </border>
    <border>
      <left style="thin">
        <color indexed="22"/>
      </left>
      <right style="thin">
        <color indexed="22"/>
      </right>
      <top style="double">
        <color indexed="55"/>
      </top>
      <bottom style="double">
        <color indexed="22"/>
      </bottom>
      <diagonal/>
    </border>
    <border>
      <left/>
      <right/>
      <top/>
      <bottom style="thin">
        <color theme="0" tint="-0.499984740745262"/>
      </bottom>
      <diagonal/>
    </border>
    <border>
      <left/>
      <right/>
      <top style="double">
        <color indexed="55"/>
      </top>
      <bottom style="thin">
        <color indexed="22"/>
      </bottom>
      <diagonal/>
    </border>
    <border>
      <left/>
      <right style="thin">
        <color indexed="22"/>
      </right>
      <top style="double">
        <color indexed="55"/>
      </top>
      <bottom style="thin">
        <color indexed="22"/>
      </bottom>
      <diagonal/>
    </border>
    <border>
      <left style="thin">
        <color indexed="64"/>
      </left>
      <right style="thin">
        <color indexed="64"/>
      </right>
      <top style="thin">
        <color indexed="64"/>
      </top>
      <bottom/>
      <diagonal/>
    </border>
    <border>
      <left style="thin">
        <color indexed="64"/>
      </left>
      <right style="thin">
        <color indexed="23"/>
      </right>
      <top style="thin">
        <color indexed="23"/>
      </top>
      <bottom style="thin">
        <color indexed="64"/>
      </bottom>
      <diagonal/>
    </border>
    <border>
      <left/>
      <right style="thin">
        <color indexed="55"/>
      </right>
      <top/>
      <bottom style="double">
        <color indexed="55"/>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top style="thin">
        <color indexed="22"/>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22"/>
      </bottom>
      <diagonal/>
    </border>
    <border>
      <left style="medium">
        <color indexed="64"/>
      </left>
      <right/>
      <top style="thin">
        <color indexed="22"/>
      </top>
      <bottom style="thin">
        <color indexed="2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22"/>
      </bottom>
      <diagonal/>
    </border>
    <border>
      <left/>
      <right style="medium">
        <color indexed="64"/>
      </right>
      <top style="thin">
        <color indexed="22"/>
      </top>
      <bottom style="thin">
        <color indexed="2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C0C0C0"/>
      </right>
      <top style="thin">
        <color indexed="64"/>
      </top>
      <bottom style="thin">
        <color rgb="FFC0C0C0"/>
      </bottom>
      <diagonal/>
    </border>
    <border>
      <left style="thin">
        <color rgb="FFC0C0C0"/>
      </left>
      <right style="thin">
        <color rgb="FFC0C0C0"/>
      </right>
      <top style="thin">
        <color indexed="64"/>
      </top>
      <bottom style="thin">
        <color rgb="FFC0C0C0"/>
      </bottom>
      <diagonal/>
    </border>
    <border>
      <left style="thin">
        <color rgb="FFC0C0C0"/>
      </left>
      <right/>
      <top style="thin">
        <color indexed="64"/>
      </top>
      <bottom style="thin">
        <color rgb="FFC0C0C0"/>
      </bottom>
      <diagonal/>
    </border>
    <border>
      <left/>
      <right style="thin">
        <color rgb="FFC0C0C0"/>
      </right>
      <top style="thin">
        <color indexed="64"/>
      </top>
      <bottom style="thin">
        <color rgb="FFC0C0C0"/>
      </bottom>
      <diagonal/>
    </border>
    <border>
      <left style="thin">
        <color rgb="FFC0C0C0"/>
      </left>
      <right style="medium">
        <color indexed="64"/>
      </right>
      <top style="thin">
        <color indexed="64"/>
      </top>
      <bottom style="thin">
        <color rgb="FFC0C0C0"/>
      </bottom>
      <diagonal/>
    </border>
    <border>
      <left style="medium">
        <color indexed="64"/>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medium">
        <color indexed="64"/>
      </left>
      <right style="thin">
        <color rgb="FFC0C0C0"/>
      </right>
      <top style="thin">
        <color rgb="FFC0C0C0"/>
      </top>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right style="thin">
        <color rgb="FFC0C0C0"/>
      </right>
      <top style="thin">
        <color rgb="FFC0C0C0"/>
      </top>
      <bottom/>
      <diagonal/>
    </border>
  </borders>
  <cellStyleXfs count="57">
    <xf numFmtId="0" fontId="0" fillId="0" borderId="0"/>
    <xf numFmtId="0" fontId="6" fillId="0" borderId="0" applyNumberFormat="0" applyFill="0" applyBorder="0" applyAlignment="0" applyProtection="0">
      <alignment vertical="top"/>
      <protection locked="0"/>
    </xf>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44" fontId="2" fillId="0" borderId="0" applyFont="0" applyFill="0" applyBorder="0" applyAlignment="0" applyProtection="0"/>
    <xf numFmtId="0" fontId="1" fillId="0" borderId="0"/>
    <xf numFmtId="0" fontId="1" fillId="0" borderId="0"/>
    <xf numFmtId="0" fontId="64" fillId="0" borderId="0" applyNumberFormat="0" applyFill="0" applyBorder="0" applyAlignment="0" applyProtection="0">
      <alignment vertical="top"/>
      <protection locked="0"/>
    </xf>
  </cellStyleXfs>
  <cellXfs count="1923">
    <xf numFmtId="0" fontId="0" fillId="0" borderId="0" xfId="0"/>
    <xf numFmtId="0" fontId="0" fillId="0" borderId="0" xfId="0" applyFill="1"/>
    <xf numFmtId="0" fontId="0" fillId="0" borderId="0" xfId="0" applyFill="1" applyProtection="1"/>
    <xf numFmtId="0" fontId="14" fillId="0" borderId="0" xfId="0" applyFont="1"/>
    <xf numFmtId="0" fontId="2" fillId="0" borderId="0" xfId="0" applyFont="1"/>
    <xf numFmtId="0" fontId="5" fillId="0" borderId="0" xfId="0" applyFont="1"/>
    <xf numFmtId="0" fontId="5" fillId="0" borderId="0" xfId="0" applyFont="1" applyProtection="1"/>
    <xf numFmtId="0" fontId="15" fillId="0" borderId="0" xfId="0" applyFont="1" applyProtection="1"/>
    <xf numFmtId="0" fontId="15" fillId="0" borderId="0" xfId="0" applyFont="1" applyProtection="1">
      <protection locked="0"/>
    </xf>
    <xf numFmtId="0" fontId="5" fillId="0" borderId="0" xfId="0" applyFont="1" applyProtection="1">
      <protection locked="0"/>
    </xf>
    <xf numFmtId="0" fontId="15" fillId="0" borderId="0" xfId="0" applyFont="1" applyFill="1" applyProtection="1"/>
    <xf numFmtId="0" fontId="5" fillId="0" borderId="0" xfId="0" applyFont="1" applyFill="1" applyProtection="1"/>
    <xf numFmtId="0" fontId="5" fillId="0" borderId="0" xfId="0" applyNumberFormat="1" applyFont="1" applyProtection="1"/>
    <xf numFmtId="0" fontId="14" fillId="0" borderId="0" xfId="0" applyNumberFormat="1" applyFont="1"/>
    <xf numFmtId="0" fontId="0" fillId="0" borderId="0" xfId="0" applyNumberFormat="1" applyFill="1" applyAlignment="1">
      <alignment horizontal="right"/>
    </xf>
    <xf numFmtId="38" fontId="0" fillId="0" borderId="0" xfId="0" applyNumberFormat="1" applyFill="1" applyAlignment="1">
      <alignment horizontal="right"/>
    </xf>
    <xf numFmtId="0" fontId="2" fillId="0" borderId="0" xfId="0" applyNumberFormat="1" applyFont="1" applyFill="1" applyAlignment="1">
      <alignment horizontal="right"/>
    </xf>
    <xf numFmtId="0" fontId="0" fillId="0" borderId="0" xfId="0" applyNumberFormat="1" applyFill="1" applyAlignment="1">
      <alignment horizontal="left"/>
    </xf>
    <xf numFmtId="0" fontId="5" fillId="0" borderId="0" xfId="0" applyFont="1" applyProtection="1"/>
    <xf numFmtId="0" fontId="18" fillId="0" borderId="5" xfId="51" applyFont="1" applyBorder="1" applyAlignment="1">
      <alignment horizontal="left" vertical="top"/>
    </xf>
    <xf numFmtId="49" fontId="20" fillId="0" borderId="3" xfId="51" applyNumberFormat="1" applyFont="1" applyBorder="1" applyAlignment="1">
      <alignment horizontal="center"/>
    </xf>
    <xf numFmtId="49" fontId="20" fillId="0" borderId="3" xfId="2" applyNumberFormat="1" applyFont="1" applyBorder="1" applyAlignment="1">
      <alignment horizontal="center"/>
    </xf>
    <xf numFmtId="0" fontId="19" fillId="0" borderId="0" xfId="51" applyFont="1" applyAlignment="1">
      <alignment vertical="top"/>
    </xf>
    <xf numFmtId="0" fontId="20" fillId="0" borderId="15" xfId="51" applyFont="1" applyBorder="1" applyAlignment="1">
      <alignment horizontal="center" vertical="top" wrapText="1"/>
    </xf>
    <xf numFmtId="49" fontId="20" fillId="0" borderId="4" xfId="51" applyNumberFormat="1" applyFont="1" applyBorder="1" applyAlignment="1">
      <alignment horizontal="center" vertical="top" wrapText="1"/>
    </xf>
    <xf numFmtId="49" fontId="20" fillId="0" borderId="4" xfId="2" applyNumberFormat="1" applyFont="1" applyBorder="1" applyAlignment="1">
      <alignment horizontal="center" vertical="top" wrapText="1"/>
    </xf>
    <xf numFmtId="0" fontId="18" fillId="0" borderId="0" xfId="51" applyFont="1"/>
    <xf numFmtId="49" fontId="20" fillId="11" borderId="8" xfId="51" applyNumberFormat="1" applyFont="1" applyFill="1" applyBorder="1" applyAlignment="1">
      <alignment horizontal="center" vertical="center"/>
    </xf>
    <xf numFmtId="49" fontId="21" fillId="11" borderId="26" xfId="51" applyNumberFormat="1" applyFont="1" applyFill="1" applyBorder="1" applyAlignment="1">
      <alignment horizontal="center" vertical="center"/>
    </xf>
    <xf numFmtId="38" fontId="22" fillId="11" borderId="5" xfId="51" applyNumberFormat="1" applyFont="1" applyFill="1" applyBorder="1" applyAlignment="1" applyProtection="1">
      <alignment horizontal="right"/>
    </xf>
    <xf numFmtId="38" fontId="22" fillId="11" borderId="5" xfId="2" applyNumberFormat="1" applyFont="1" applyFill="1" applyBorder="1" applyAlignment="1" applyProtection="1">
      <alignment horizontal="right"/>
    </xf>
    <xf numFmtId="38" fontId="22" fillId="11" borderId="48" xfId="2" applyNumberFormat="1" applyFont="1" applyFill="1" applyBorder="1" applyAlignment="1" applyProtection="1">
      <alignment horizontal="right"/>
    </xf>
    <xf numFmtId="0" fontId="19" fillId="0" borderId="0" xfId="51" applyFont="1" applyBorder="1" applyAlignment="1">
      <alignment vertical="top"/>
    </xf>
    <xf numFmtId="0" fontId="21" fillId="13" borderId="16" xfId="0" applyFont="1" applyFill="1" applyBorder="1" applyAlignment="1">
      <alignment horizontal="center" vertical="center" wrapText="1"/>
    </xf>
    <xf numFmtId="38" fontId="22" fillId="3" borderId="8" xfId="51" applyNumberFormat="1" applyFont="1" applyFill="1" applyBorder="1" applyAlignment="1" applyProtection="1">
      <alignment horizontal="right"/>
    </xf>
    <xf numFmtId="38" fontId="22" fillId="3" borderId="26" xfId="51" applyNumberFormat="1" applyFont="1" applyFill="1" applyBorder="1" applyAlignment="1" applyProtection="1">
      <alignment horizontal="right"/>
    </xf>
    <xf numFmtId="38" fontId="22" fillId="3" borderId="26" xfId="2" applyNumberFormat="1" applyFont="1" applyFill="1" applyBorder="1" applyAlignment="1" applyProtection="1">
      <alignment horizontal="right"/>
    </xf>
    <xf numFmtId="38" fontId="22" fillId="3" borderId="17" xfId="2" applyNumberFormat="1" applyFont="1" applyFill="1" applyBorder="1" applyAlignment="1" applyProtection="1">
      <alignment horizontal="right"/>
    </xf>
    <xf numFmtId="38" fontId="22" fillId="0" borderId="16" xfId="51" applyNumberFormat="1" applyFont="1" applyBorder="1" applyAlignment="1" applyProtection="1">
      <alignment horizontal="right"/>
      <protection locked="0"/>
    </xf>
    <xf numFmtId="0" fontId="18" fillId="0" borderId="4" xfId="51" applyFont="1" applyBorder="1" applyAlignment="1">
      <alignment horizontal="center"/>
    </xf>
    <xf numFmtId="38" fontId="22" fillId="0" borderId="16" xfId="51" applyNumberFormat="1" applyFont="1" applyFill="1" applyBorder="1" applyAlignment="1" applyProtection="1">
      <alignment horizontal="right"/>
      <protection locked="0"/>
    </xf>
    <xf numFmtId="38" fontId="22" fillId="3" borderId="9" xfId="51" applyNumberFormat="1" applyFont="1" applyFill="1" applyBorder="1" applyAlignment="1" applyProtection="1">
      <alignment horizontal="right"/>
    </xf>
    <xf numFmtId="38" fontId="22" fillId="3" borderId="9" xfId="2" applyNumberFormat="1" applyFont="1" applyFill="1" applyBorder="1" applyAlignment="1" applyProtection="1">
      <alignment horizontal="right"/>
    </xf>
    <xf numFmtId="0" fontId="18" fillId="0" borderId="9" xfId="51" applyFont="1" applyBorder="1" applyAlignment="1">
      <alignment horizontal="center" vertical="center"/>
    </xf>
    <xf numFmtId="38" fontId="22" fillId="0" borderId="16" xfId="2" applyNumberFormat="1" applyFont="1" applyBorder="1" applyAlignment="1" applyProtection="1">
      <alignment horizontal="right"/>
      <protection locked="0"/>
    </xf>
    <xf numFmtId="38" fontId="22" fillId="0" borderId="16" xfId="2" applyNumberFormat="1" applyFont="1" applyFill="1" applyBorder="1" applyAlignment="1" applyProtection="1">
      <alignment horizontal="right"/>
      <protection locked="0"/>
    </xf>
    <xf numFmtId="0" fontId="19" fillId="0" borderId="0" xfId="51" applyFont="1" applyBorder="1" applyAlignment="1"/>
    <xf numFmtId="0" fontId="18" fillId="0" borderId="16" xfId="51" applyFont="1" applyBorder="1" applyAlignment="1">
      <alignment horizontal="center" vertical="center"/>
    </xf>
    <xf numFmtId="49" fontId="21" fillId="4" borderId="29" xfId="51" applyNumberFormat="1" applyFont="1" applyFill="1" applyBorder="1" applyAlignment="1">
      <alignment horizontal="left" vertical="center" wrapText="1" indent="2"/>
    </xf>
    <xf numFmtId="0" fontId="21" fillId="4" borderId="52" xfId="0" applyFont="1" applyFill="1" applyBorder="1" applyAlignment="1">
      <alignment horizontal="center" vertical="center"/>
    </xf>
    <xf numFmtId="38" fontId="22" fillId="4" borderId="24" xfId="51" applyNumberFormat="1" applyFont="1" applyFill="1" applyBorder="1" applyAlignment="1" applyProtection="1">
      <alignment horizontal="right"/>
    </xf>
    <xf numFmtId="0" fontId="21" fillId="12" borderId="21" xfId="51" applyFont="1" applyFill="1" applyBorder="1" applyAlignment="1">
      <alignment horizontal="center" vertical="center"/>
    </xf>
    <xf numFmtId="38" fontId="22" fillId="3" borderId="21" xfId="51" applyNumberFormat="1" applyFont="1" applyFill="1" applyBorder="1" applyAlignment="1" applyProtection="1">
      <alignment horizontal="right"/>
    </xf>
    <xf numFmtId="38" fontId="22" fillId="3" borderId="21" xfId="2" applyNumberFormat="1" applyFont="1" applyFill="1" applyBorder="1" applyAlignment="1" applyProtection="1">
      <alignment horizontal="right"/>
    </xf>
    <xf numFmtId="0" fontId="18" fillId="0" borderId="16" xfId="51" applyFont="1" applyBorder="1" applyAlignment="1">
      <alignment horizontal="center"/>
    </xf>
    <xf numFmtId="49" fontId="21" fillId="4" borderId="29" xfId="51" applyNumberFormat="1" applyFont="1" applyFill="1" applyBorder="1" applyAlignment="1">
      <alignment horizontal="left" vertical="center" indent="2"/>
    </xf>
    <xf numFmtId="0" fontId="21" fillId="4" borderId="52" xfId="51" applyFont="1" applyFill="1" applyBorder="1" applyAlignment="1">
      <alignment horizontal="center" vertical="top"/>
    </xf>
    <xf numFmtId="38" fontId="22" fillId="4" borderId="20" xfId="51" applyNumberFormat="1" applyFont="1" applyFill="1" applyBorder="1" applyAlignment="1" applyProtection="1">
      <alignment horizontal="right"/>
    </xf>
    <xf numFmtId="49" fontId="20" fillId="12" borderId="13" xfId="51" applyNumberFormat="1" applyFont="1" applyFill="1" applyBorder="1" applyAlignment="1">
      <alignment horizontal="left" vertical="center"/>
    </xf>
    <xf numFmtId="0" fontId="21" fillId="12" borderId="49" xfId="51" applyFont="1" applyFill="1" applyBorder="1" applyAlignment="1">
      <alignment horizontal="center" vertical="center"/>
    </xf>
    <xf numFmtId="38" fontId="22" fillId="3" borderId="10" xfId="51" applyNumberFormat="1" applyFont="1" applyFill="1" applyBorder="1" applyAlignment="1" applyProtection="1">
      <alignment horizontal="right"/>
    </xf>
    <xf numFmtId="38" fontId="22" fillId="3" borderId="10" xfId="2" applyNumberFormat="1" applyFont="1" applyFill="1" applyBorder="1" applyAlignment="1" applyProtection="1">
      <alignment horizontal="right"/>
    </xf>
    <xf numFmtId="0" fontId="18" fillId="0" borderId="3" xfId="51" applyFont="1" applyBorder="1" applyAlignment="1">
      <alignment horizontal="center" vertical="center"/>
    </xf>
    <xf numFmtId="49" fontId="18" fillId="0" borderId="16" xfId="3" applyNumberFormat="1" applyFont="1" applyBorder="1" applyAlignment="1">
      <alignment horizontal="center" vertical="center"/>
    </xf>
    <xf numFmtId="38" fontId="22" fillId="3" borderId="9" xfId="3" applyNumberFormat="1" applyFont="1" applyFill="1" applyBorder="1" applyAlignment="1" applyProtection="1">
      <alignment horizontal="right"/>
    </xf>
    <xf numFmtId="38" fontId="22" fillId="3" borderId="9" xfId="3" applyNumberFormat="1" applyFont="1" applyFill="1" applyBorder="1" applyAlignment="1">
      <alignment horizontal="right"/>
    </xf>
    <xf numFmtId="38" fontId="22" fillId="3" borderId="9" xfId="4" applyNumberFormat="1" applyFont="1" applyFill="1" applyBorder="1" applyAlignment="1" applyProtection="1">
      <alignment horizontal="right"/>
    </xf>
    <xf numFmtId="0" fontId="23" fillId="0" borderId="0" xfId="51" applyFont="1" applyAlignment="1"/>
    <xf numFmtId="0" fontId="18" fillId="0" borderId="16" xfId="3" applyFont="1" applyBorder="1" applyAlignment="1">
      <alignment horizontal="center" vertical="center"/>
    </xf>
    <xf numFmtId="0" fontId="19" fillId="0" borderId="0" xfId="51" applyFont="1" applyAlignment="1"/>
    <xf numFmtId="0" fontId="19" fillId="0" borderId="0" xfId="51" applyFont="1"/>
    <xf numFmtId="49" fontId="21" fillId="4" borderId="29" xfId="3" applyNumberFormat="1" applyFont="1" applyFill="1" applyBorder="1" applyAlignment="1">
      <alignment horizontal="left" vertical="center" indent="2"/>
    </xf>
    <xf numFmtId="0" fontId="21" fillId="4" borderId="52" xfId="3" applyFont="1" applyFill="1" applyBorder="1" applyAlignment="1">
      <alignment horizontal="center" vertical="center"/>
    </xf>
    <xf numFmtId="38" fontId="22" fillId="4" borderId="20" xfId="3" applyNumberFormat="1" applyFont="1" applyFill="1" applyBorder="1" applyAlignment="1" applyProtection="1">
      <alignment horizontal="right"/>
    </xf>
    <xf numFmtId="49" fontId="20" fillId="12" borderId="15" xfId="3" applyNumberFormat="1" applyFont="1" applyFill="1" applyBorder="1" applyAlignment="1">
      <alignment horizontal="left" vertical="center"/>
    </xf>
    <xf numFmtId="0" fontId="21" fillId="12" borderId="49" xfId="3" applyFont="1" applyFill="1" applyBorder="1" applyAlignment="1">
      <alignment horizontal="center" vertical="center"/>
    </xf>
    <xf numFmtId="49" fontId="18" fillId="0" borderId="16" xfId="3" applyNumberFormat="1" applyFont="1" applyBorder="1" applyAlignment="1">
      <alignment horizontal="left" vertical="center" wrapText="1" indent="1"/>
    </xf>
    <xf numFmtId="49" fontId="18" fillId="0" borderId="3" xfId="3" applyNumberFormat="1" applyFont="1" applyBorder="1" applyAlignment="1">
      <alignment horizontal="left" vertical="center" wrapText="1" indent="1"/>
    </xf>
    <xf numFmtId="0" fontId="18" fillId="0" borderId="3" xfId="3" applyFont="1" applyBorder="1" applyAlignment="1">
      <alignment horizontal="center" vertical="top"/>
    </xf>
    <xf numFmtId="49" fontId="18" fillId="0" borderId="16" xfId="5" applyNumberFormat="1" applyFont="1" applyBorder="1" applyAlignment="1">
      <alignment horizontal="left" vertical="center" wrapText="1" indent="1"/>
    </xf>
    <xf numFmtId="49" fontId="18" fillId="0" borderId="16" xfId="5" applyNumberFormat="1" applyFont="1" applyBorder="1" applyAlignment="1">
      <alignment horizontal="center" vertical="center"/>
    </xf>
    <xf numFmtId="38" fontId="22" fillId="3" borderId="9" xfId="5" applyNumberFormat="1" applyFont="1" applyFill="1" applyBorder="1" applyAlignment="1" applyProtection="1">
      <alignment horizontal="right"/>
    </xf>
    <xf numFmtId="38" fontId="22" fillId="3" borderId="9" xfId="5" applyNumberFormat="1" applyFont="1" applyFill="1" applyBorder="1" applyAlignment="1" applyProtection="1">
      <alignment horizontal="left"/>
    </xf>
    <xf numFmtId="38" fontId="22" fillId="3" borderId="9" xfId="6" applyNumberFormat="1" applyFont="1" applyFill="1" applyBorder="1" applyAlignment="1" applyProtection="1">
      <alignment horizontal="right"/>
    </xf>
    <xf numFmtId="49" fontId="18" fillId="0" borderId="16" xfId="5" applyNumberFormat="1" applyFont="1" applyBorder="1" applyAlignment="1">
      <alignment horizontal="left" vertical="center" indent="1"/>
    </xf>
    <xf numFmtId="49" fontId="18" fillId="0" borderId="3" xfId="5" applyNumberFormat="1" applyFont="1" applyBorder="1" applyAlignment="1">
      <alignment horizontal="center" vertical="center"/>
    </xf>
    <xf numFmtId="49" fontId="18" fillId="0" borderId="8" xfId="5" applyNumberFormat="1" applyFont="1" applyBorder="1" applyAlignment="1">
      <alignment horizontal="left" vertical="center" indent="1"/>
    </xf>
    <xf numFmtId="49" fontId="18" fillId="0" borderId="16" xfId="5" applyNumberFormat="1" applyFont="1" applyBorder="1" applyAlignment="1">
      <alignment horizontal="center" vertical="top"/>
    </xf>
    <xf numFmtId="49" fontId="18" fillId="0" borderId="17" xfId="5" applyNumberFormat="1" applyFont="1" applyBorder="1" applyAlignment="1">
      <alignment horizontal="center" vertical="center"/>
    </xf>
    <xf numFmtId="49" fontId="21" fillId="4" borderId="29" xfId="5" applyNumberFormat="1" applyFont="1" applyFill="1" applyBorder="1" applyAlignment="1">
      <alignment horizontal="left" vertical="center" indent="2"/>
    </xf>
    <xf numFmtId="49" fontId="21" fillId="4" borderId="52" xfId="5" applyNumberFormat="1" applyFont="1" applyFill="1" applyBorder="1" applyAlignment="1">
      <alignment horizontal="center" vertical="center"/>
    </xf>
    <xf numFmtId="38" fontId="22" fillId="4" borderId="20" xfId="5" applyNumberFormat="1" applyFont="1" applyFill="1" applyBorder="1" applyAlignment="1" applyProtection="1">
      <alignment horizontal="right"/>
    </xf>
    <xf numFmtId="49" fontId="20" fillId="12" borderId="15" xfId="5" applyNumberFormat="1" applyFont="1" applyFill="1" applyBorder="1" applyAlignment="1">
      <alignment horizontal="left" vertical="center"/>
    </xf>
    <xf numFmtId="49" fontId="21" fillId="12" borderId="49" xfId="5" applyNumberFormat="1" applyFont="1" applyFill="1" applyBorder="1" applyAlignment="1">
      <alignment horizontal="center" vertical="center"/>
    </xf>
    <xf numFmtId="38" fontId="20" fillId="3" borderId="9" xfId="5" applyNumberFormat="1" applyFont="1" applyFill="1" applyBorder="1" applyAlignment="1" applyProtection="1">
      <alignment horizontal="right"/>
    </xf>
    <xf numFmtId="49" fontId="18" fillId="0" borderId="16" xfId="7" applyNumberFormat="1" applyFont="1" applyBorder="1" applyAlignment="1">
      <alignment horizontal="left" vertical="center" indent="1"/>
    </xf>
    <xf numFmtId="49" fontId="18" fillId="0" borderId="16" xfId="7" applyNumberFormat="1" applyFont="1" applyBorder="1" applyAlignment="1">
      <alignment horizontal="center" vertical="center"/>
    </xf>
    <xf numFmtId="38" fontId="22" fillId="3" borderId="9" xfId="7" applyNumberFormat="1" applyFont="1" applyFill="1" applyBorder="1" applyAlignment="1" applyProtection="1">
      <alignment horizontal="right"/>
    </xf>
    <xf numFmtId="38" fontId="22" fillId="3" borderId="9" xfId="8" applyNumberFormat="1" applyFont="1" applyFill="1" applyBorder="1" applyAlignment="1" applyProtection="1">
      <alignment horizontal="right"/>
    </xf>
    <xf numFmtId="49" fontId="21" fillId="4" borderId="29" xfId="7" applyNumberFormat="1" applyFont="1" applyFill="1" applyBorder="1" applyAlignment="1">
      <alignment horizontal="left" vertical="center" indent="2"/>
    </xf>
    <xf numFmtId="49" fontId="21" fillId="4" borderId="52" xfId="7" applyNumberFormat="1" applyFont="1" applyFill="1" applyBorder="1" applyAlignment="1">
      <alignment horizontal="center" vertical="center"/>
    </xf>
    <xf numFmtId="38" fontId="22" fillId="4" borderId="20" xfId="7" applyNumberFormat="1" applyFont="1" applyFill="1" applyBorder="1" applyAlignment="1" applyProtection="1">
      <alignment horizontal="right"/>
    </xf>
    <xf numFmtId="49" fontId="20" fillId="12" borderId="15" xfId="7" applyNumberFormat="1" applyFont="1" applyFill="1" applyBorder="1" applyAlignment="1">
      <alignment horizontal="left" vertical="center"/>
    </xf>
    <xf numFmtId="49" fontId="21" fillId="12" borderId="49" xfId="7" applyNumberFormat="1" applyFont="1" applyFill="1" applyBorder="1" applyAlignment="1">
      <alignment horizontal="center" vertical="center"/>
    </xf>
    <xf numFmtId="49" fontId="18" fillId="0" borderId="8" xfId="7" applyNumberFormat="1" applyFont="1" applyBorder="1" applyAlignment="1">
      <alignment horizontal="left" vertical="center" indent="1"/>
    </xf>
    <xf numFmtId="49" fontId="20" fillId="12" borderId="15" xfId="9" applyNumberFormat="1" applyFont="1" applyFill="1" applyBorder="1" applyAlignment="1">
      <alignment horizontal="left" vertical="center"/>
    </xf>
    <xf numFmtId="49" fontId="21" fillId="12" borderId="49" xfId="9" applyNumberFormat="1" applyFont="1" applyFill="1" applyBorder="1" applyAlignment="1">
      <alignment horizontal="center" vertical="center"/>
    </xf>
    <xf numFmtId="38" fontId="22" fillId="3" borderId="9" xfId="9" applyNumberFormat="1" applyFont="1" applyFill="1" applyBorder="1" applyAlignment="1" applyProtection="1">
      <alignment horizontal="right"/>
    </xf>
    <xf numFmtId="38" fontId="22" fillId="3" borderId="9" xfId="10" applyNumberFormat="1" applyFont="1" applyFill="1" applyBorder="1" applyAlignment="1" applyProtection="1">
      <alignment horizontal="right"/>
    </xf>
    <xf numFmtId="49" fontId="18" fillId="0" borderId="16" xfId="9" applyNumberFormat="1" applyFont="1" applyBorder="1" applyAlignment="1">
      <alignment horizontal="left" vertical="center" indent="1"/>
    </xf>
    <xf numFmtId="49" fontId="18" fillId="0" borderId="16" xfId="9" applyNumberFormat="1" applyFont="1" applyBorder="1" applyAlignment="1">
      <alignment horizontal="center" vertical="center"/>
    </xf>
    <xf numFmtId="38" fontId="22" fillId="0" borderId="16" xfId="9" applyNumberFormat="1" applyFont="1" applyBorder="1" applyAlignment="1" applyProtection="1">
      <alignment horizontal="right"/>
      <protection locked="0"/>
    </xf>
    <xf numFmtId="0" fontId="18" fillId="0" borderId="16" xfId="9" applyNumberFormat="1" applyFont="1" applyBorder="1" applyAlignment="1">
      <alignment horizontal="center" vertical="center"/>
    </xf>
    <xf numFmtId="38" fontId="22" fillId="0" borderId="16" xfId="10" applyNumberFormat="1" applyFont="1" applyBorder="1" applyAlignment="1" applyProtection="1">
      <alignment horizontal="right"/>
      <protection locked="0"/>
    </xf>
    <xf numFmtId="38" fontId="22" fillId="0" borderId="3" xfId="9" applyNumberFormat="1" applyFont="1" applyBorder="1" applyAlignment="1" applyProtection="1">
      <alignment horizontal="right"/>
      <protection locked="0"/>
    </xf>
    <xf numFmtId="38" fontId="22" fillId="0" borderId="16" xfId="9" applyNumberFormat="1" applyFont="1" applyFill="1" applyBorder="1" applyAlignment="1" applyProtection="1">
      <alignment horizontal="right"/>
      <protection locked="0"/>
    </xf>
    <xf numFmtId="38" fontId="22" fillId="0" borderId="16" xfId="10" applyNumberFormat="1" applyFont="1" applyFill="1" applyBorder="1" applyAlignment="1" applyProtection="1">
      <alignment horizontal="right"/>
      <protection locked="0"/>
    </xf>
    <xf numFmtId="38" fontId="22" fillId="3" borderId="16" xfId="9" applyNumberFormat="1" applyFont="1" applyFill="1" applyBorder="1" applyAlignment="1" applyProtection="1">
      <alignment horizontal="right"/>
    </xf>
    <xf numFmtId="38" fontId="22" fillId="3" borderId="16" xfId="10" applyNumberFormat="1" applyFont="1" applyFill="1" applyBorder="1" applyAlignment="1" applyProtection="1">
      <alignment horizontal="right"/>
    </xf>
    <xf numFmtId="38" fontId="22" fillId="3" borderId="3" xfId="10" applyNumberFormat="1" applyFont="1" applyFill="1" applyBorder="1" applyAlignment="1" applyProtection="1">
      <alignment horizontal="right"/>
    </xf>
    <xf numFmtId="38" fontId="22" fillId="0" borderId="4" xfId="9" applyNumberFormat="1" applyFont="1" applyBorder="1" applyAlignment="1" applyProtection="1">
      <alignment horizontal="right"/>
      <protection locked="0"/>
    </xf>
    <xf numFmtId="38" fontId="22" fillId="0" borderId="4" xfId="10" applyNumberFormat="1" applyFont="1" applyBorder="1" applyAlignment="1" applyProtection="1">
      <alignment horizontal="right"/>
      <protection locked="0"/>
    </xf>
    <xf numFmtId="38" fontId="22" fillId="3" borderId="4" xfId="9" applyNumberFormat="1" applyFont="1" applyFill="1" applyBorder="1" applyAlignment="1" applyProtection="1">
      <alignment horizontal="right"/>
    </xf>
    <xf numFmtId="38" fontId="22" fillId="3" borderId="4" xfId="10" applyNumberFormat="1" applyFont="1" applyFill="1" applyBorder="1" applyAlignment="1" applyProtection="1">
      <alignment horizontal="right"/>
    </xf>
    <xf numFmtId="49" fontId="21" fillId="4" borderId="29" xfId="9" applyNumberFormat="1" applyFont="1" applyFill="1" applyBorder="1" applyAlignment="1">
      <alignment horizontal="left" vertical="center" indent="2"/>
    </xf>
    <xf numFmtId="49" fontId="21" fillId="4" borderId="52" xfId="0" applyNumberFormat="1" applyFont="1" applyFill="1" applyBorder="1" applyAlignment="1">
      <alignment horizontal="center" vertical="center"/>
    </xf>
    <xf numFmtId="38" fontId="22" fillId="4" borderId="20" xfId="9" applyNumberFormat="1" applyFont="1" applyFill="1" applyBorder="1" applyAlignment="1" applyProtection="1">
      <alignment horizontal="right"/>
    </xf>
    <xf numFmtId="49" fontId="21" fillId="4" borderId="25" xfId="9" applyNumberFormat="1" applyFont="1" applyFill="1" applyBorder="1" applyAlignment="1">
      <alignment horizontal="left" vertical="center" wrapText="1" indent="2"/>
    </xf>
    <xf numFmtId="49" fontId="21" fillId="4" borderId="11" xfId="0" applyNumberFormat="1" applyFont="1" applyFill="1" applyBorder="1" applyAlignment="1">
      <alignment horizontal="center" vertical="center"/>
    </xf>
    <xf numFmtId="38" fontId="22" fillId="4" borderId="11" xfId="9" applyNumberFormat="1" applyFont="1" applyFill="1" applyBorder="1" applyAlignment="1" applyProtection="1">
      <alignment horizontal="right"/>
    </xf>
    <xf numFmtId="49" fontId="20" fillId="11" borderId="22" xfId="9" applyNumberFormat="1" applyFont="1" applyFill="1" applyBorder="1" applyAlignment="1">
      <alignment horizontal="left" vertical="center" wrapText="1"/>
    </xf>
    <xf numFmtId="38" fontId="22" fillId="11" borderId="69" xfId="9" applyNumberFormat="1" applyFont="1" applyFill="1" applyBorder="1" applyAlignment="1" applyProtection="1">
      <alignment horizontal="right"/>
    </xf>
    <xf numFmtId="38" fontId="22" fillId="11" borderId="69" xfId="10" applyNumberFormat="1" applyFont="1" applyFill="1" applyBorder="1" applyAlignment="1" applyProtection="1">
      <alignment horizontal="right"/>
    </xf>
    <xf numFmtId="38" fontId="22" fillId="11" borderId="63" xfId="10" applyNumberFormat="1" applyFont="1" applyFill="1" applyBorder="1" applyAlignment="1" applyProtection="1">
      <alignment horizontal="right"/>
    </xf>
    <xf numFmtId="49" fontId="18" fillId="0" borderId="15" xfId="9" applyNumberFormat="1" applyFont="1" applyBorder="1" applyAlignment="1">
      <alignment horizontal="left" vertical="center" indent="1"/>
    </xf>
    <xf numFmtId="0" fontId="18" fillId="0" borderId="4" xfId="9" applyNumberFormat="1" applyFont="1" applyBorder="1" applyAlignment="1">
      <alignment horizontal="center" vertical="center"/>
    </xf>
    <xf numFmtId="49" fontId="18" fillId="0" borderId="8" xfId="9" applyNumberFormat="1" applyFont="1" applyBorder="1" applyAlignment="1">
      <alignment horizontal="left" vertical="center" indent="1"/>
    </xf>
    <xf numFmtId="49" fontId="21" fillId="4" borderId="29" xfId="9" applyNumberFormat="1" applyFont="1" applyFill="1" applyBorder="1" applyAlignment="1">
      <alignment horizontal="left" vertical="center" wrapText="1" indent="2"/>
    </xf>
    <xf numFmtId="49" fontId="21" fillId="4" borderId="20" xfId="0" applyNumberFormat="1" applyFont="1" applyFill="1" applyBorder="1" applyAlignment="1">
      <alignment horizontal="center" vertical="center"/>
    </xf>
    <xf numFmtId="49" fontId="20" fillId="11" borderId="15" xfId="9" applyNumberFormat="1" applyFont="1" applyFill="1" applyBorder="1" applyAlignment="1">
      <alignment horizontal="left" vertical="center"/>
    </xf>
    <xf numFmtId="0" fontId="21" fillId="11" borderId="63" xfId="9" applyNumberFormat="1" applyFont="1" applyFill="1" applyBorder="1" applyAlignment="1">
      <alignment horizontal="center" vertical="center"/>
    </xf>
    <xf numFmtId="38" fontId="22" fillId="11" borderId="15" xfId="9" applyNumberFormat="1" applyFont="1" applyFill="1" applyBorder="1" applyAlignment="1" applyProtection="1">
      <alignment horizontal="right"/>
    </xf>
    <xf numFmtId="38" fontId="22" fillId="11" borderId="45" xfId="9" applyNumberFormat="1" applyFont="1" applyFill="1" applyBorder="1" applyAlignment="1" applyProtection="1">
      <alignment horizontal="right"/>
    </xf>
    <xf numFmtId="38" fontId="22" fillId="11" borderId="26" xfId="9" applyNumberFormat="1" applyFont="1" applyFill="1" applyBorder="1" applyAlignment="1" applyProtection="1">
      <alignment horizontal="right"/>
    </xf>
    <xf numFmtId="38" fontId="22" fillId="11" borderId="45" xfId="10" applyNumberFormat="1" applyFont="1" applyFill="1" applyBorder="1" applyAlignment="1" applyProtection="1">
      <alignment horizontal="right"/>
    </xf>
    <xf numFmtId="38" fontId="22" fillId="11" borderId="26" xfId="10" applyNumberFormat="1" applyFont="1" applyFill="1" applyBorder="1" applyAlignment="1" applyProtection="1">
      <alignment horizontal="right"/>
    </xf>
    <xf numFmtId="38" fontId="22" fillId="11" borderId="17" xfId="10" applyNumberFormat="1" applyFont="1" applyFill="1" applyBorder="1" applyAlignment="1" applyProtection="1">
      <alignment horizontal="right"/>
    </xf>
    <xf numFmtId="49" fontId="20" fillId="12" borderId="8" xfId="9" applyNumberFormat="1" applyFont="1" applyFill="1" applyBorder="1" applyAlignment="1">
      <alignment horizontal="left" vertical="center"/>
    </xf>
    <xf numFmtId="49" fontId="21" fillId="12" borderId="17" xfId="9" applyNumberFormat="1" applyFont="1" applyFill="1" applyBorder="1" applyAlignment="1">
      <alignment horizontal="center" vertical="center"/>
    </xf>
    <xf numFmtId="49" fontId="18" fillId="0" borderId="8" xfId="9" applyNumberFormat="1" applyFont="1" applyBorder="1" applyAlignment="1">
      <alignment horizontal="left" vertical="center" wrapText="1" indent="1"/>
    </xf>
    <xf numFmtId="49" fontId="18" fillId="0" borderId="8" xfId="11" applyNumberFormat="1" applyFont="1" applyBorder="1" applyAlignment="1">
      <alignment horizontal="left" vertical="center" wrapText="1" indent="1"/>
    </xf>
    <xf numFmtId="49" fontId="18" fillId="0" borderId="16" xfId="11" applyNumberFormat="1" applyFont="1" applyBorder="1" applyAlignment="1">
      <alignment horizontal="center" vertical="top"/>
    </xf>
    <xf numFmtId="38" fontId="22" fillId="0" borderId="16" xfId="11" applyNumberFormat="1" applyFont="1" applyBorder="1" applyAlignment="1" applyProtection="1">
      <alignment horizontal="right"/>
      <protection locked="0"/>
    </xf>
    <xf numFmtId="38" fontId="22" fillId="3" borderId="9" xfId="12" applyNumberFormat="1" applyFont="1" applyFill="1" applyBorder="1" applyAlignment="1" applyProtection="1">
      <alignment horizontal="right"/>
    </xf>
    <xf numFmtId="49" fontId="21" fillId="4" borderId="29" xfId="11" applyNumberFormat="1" applyFont="1" applyFill="1" applyBorder="1" applyAlignment="1">
      <alignment horizontal="left" vertical="center" indent="2"/>
    </xf>
    <xf numFmtId="0" fontId="18" fillId="4" borderId="52" xfId="0" applyFont="1" applyFill="1" applyBorder="1" applyAlignment="1">
      <alignment horizontal="left" vertical="center"/>
    </xf>
    <xf numFmtId="38" fontId="22" fillId="4" borderId="20" xfId="11" applyNumberFormat="1" applyFont="1" applyFill="1" applyBorder="1" applyAlignment="1" applyProtection="1">
      <alignment horizontal="right"/>
    </xf>
    <xf numFmtId="49" fontId="20" fillId="12" borderId="15" xfId="11" applyNumberFormat="1" applyFont="1" applyFill="1" applyBorder="1" applyAlignment="1">
      <alignment horizontal="left" vertical="center"/>
    </xf>
    <xf numFmtId="0" fontId="21" fillId="12" borderId="63" xfId="0" applyFont="1" applyFill="1" applyBorder="1" applyAlignment="1">
      <alignment horizontal="center" vertical="center"/>
    </xf>
    <xf numFmtId="38" fontId="22" fillId="3" borderId="9" xfId="11" applyNumberFormat="1" applyFont="1" applyFill="1" applyBorder="1" applyAlignment="1" applyProtection="1">
      <alignment horizontal="right"/>
    </xf>
    <xf numFmtId="38" fontId="20" fillId="3" borderId="9" xfId="11" applyNumberFormat="1" applyFont="1" applyFill="1" applyBorder="1" applyAlignment="1" applyProtection="1">
      <alignment horizontal="right"/>
    </xf>
    <xf numFmtId="0" fontId="21" fillId="3" borderId="17" xfId="0" applyFont="1" applyFill="1" applyBorder="1" applyAlignment="1"/>
    <xf numFmtId="49" fontId="18" fillId="0" borderId="8" xfId="11" applyNumberFormat="1" applyFont="1" applyBorder="1" applyAlignment="1">
      <alignment horizontal="left" vertical="center" indent="1"/>
    </xf>
    <xf numFmtId="49" fontId="18" fillId="0" borderId="16" xfId="11" applyNumberFormat="1" applyFont="1" applyBorder="1" applyAlignment="1">
      <alignment horizontal="center" vertical="center"/>
    </xf>
    <xf numFmtId="0" fontId="18" fillId="0" borderId="16" xfId="11" applyNumberFormat="1" applyFont="1" applyBorder="1" applyAlignment="1">
      <alignment horizontal="center" vertical="center"/>
    </xf>
    <xf numFmtId="0" fontId="21" fillId="4" borderId="52" xfId="11" applyNumberFormat="1" applyFont="1" applyFill="1" applyBorder="1" applyAlignment="1">
      <alignment horizontal="center" vertical="center"/>
    </xf>
    <xf numFmtId="0" fontId="21" fillId="3" borderId="49" xfId="11" applyNumberFormat="1" applyFont="1" applyFill="1" applyBorder="1" applyAlignment="1">
      <alignment horizontal="center" vertical="center"/>
    </xf>
    <xf numFmtId="38" fontId="22" fillId="3" borderId="21" xfId="11" applyNumberFormat="1" applyFont="1" applyFill="1" applyBorder="1" applyAlignment="1" applyProtection="1">
      <alignment horizontal="right"/>
    </xf>
    <xf numFmtId="49" fontId="18" fillId="0" borderId="8" xfId="13" applyNumberFormat="1" applyFont="1" applyBorder="1" applyAlignment="1">
      <alignment horizontal="left" vertical="center" indent="1"/>
    </xf>
    <xf numFmtId="0" fontId="18" fillId="0" borderId="16" xfId="13" applyNumberFormat="1" applyFont="1" applyBorder="1" applyAlignment="1">
      <alignment horizontal="center" vertical="center"/>
    </xf>
    <xf numFmtId="38" fontId="22" fillId="0" borderId="9" xfId="13" applyNumberFormat="1" applyFont="1" applyBorder="1" applyAlignment="1" applyProtection="1">
      <alignment horizontal="right"/>
      <protection locked="0"/>
    </xf>
    <xf numFmtId="38" fontId="22" fillId="3" borderId="9" xfId="13" applyNumberFormat="1" applyFont="1" applyFill="1" applyBorder="1" applyAlignment="1" applyProtection="1">
      <alignment horizontal="right"/>
    </xf>
    <xf numFmtId="38" fontId="22" fillId="3" borderId="9" xfId="14" applyNumberFormat="1" applyFont="1" applyFill="1" applyBorder="1" applyAlignment="1" applyProtection="1">
      <alignment horizontal="right"/>
    </xf>
    <xf numFmtId="38" fontId="22" fillId="0" borderId="16" xfId="13" applyNumberFormat="1" applyFont="1" applyBorder="1" applyAlignment="1" applyProtection="1">
      <alignment horizontal="right"/>
      <protection locked="0"/>
    </xf>
    <xf numFmtId="49" fontId="18" fillId="0" borderId="8" xfId="13" applyNumberFormat="1" applyFont="1" applyBorder="1" applyAlignment="1">
      <alignment horizontal="left" vertical="center" wrapText="1" indent="1"/>
    </xf>
    <xf numFmtId="49" fontId="21" fillId="4" borderId="29" xfId="13" applyNumberFormat="1" applyFont="1" applyFill="1" applyBorder="1" applyAlignment="1">
      <alignment horizontal="left" vertical="center" indent="2"/>
    </xf>
    <xf numFmtId="0" fontId="18" fillId="4" borderId="52" xfId="13" applyFont="1" applyFill="1" applyBorder="1" applyAlignment="1">
      <alignment horizontal="center" vertical="center"/>
    </xf>
    <xf numFmtId="38" fontId="22" fillId="4" borderId="20" xfId="13" applyNumberFormat="1" applyFont="1" applyFill="1" applyBorder="1" applyAlignment="1" applyProtection="1">
      <alignment horizontal="right"/>
    </xf>
    <xf numFmtId="0" fontId="21" fillId="3" borderId="49" xfId="13" applyFont="1" applyFill="1" applyBorder="1" applyAlignment="1">
      <alignment horizontal="center" vertical="center"/>
    </xf>
    <xf numFmtId="38" fontId="22" fillId="3" borderId="21" xfId="13" applyNumberFormat="1" applyFont="1" applyFill="1" applyBorder="1" applyAlignment="1" applyProtection="1">
      <alignment horizontal="right"/>
    </xf>
    <xf numFmtId="38" fontId="22" fillId="3" borderId="10" xfId="13" applyNumberFormat="1" applyFont="1" applyFill="1" applyBorder="1" applyAlignment="1" applyProtection="1">
      <alignment horizontal="right"/>
    </xf>
    <xf numFmtId="38" fontId="22" fillId="0" borderId="9" xfId="14" applyNumberFormat="1" applyFont="1" applyBorder="1" applyAlignment="1" applyProtection="1">
      <alignment horizontal="right"/>
      <protection locked="0"/>
    </xf>
    <xf numFmtId="38" fontId="22" fillId="0" borderId="3" xfId="14" applyNumberFormat="1" applyFont="1" applyBorder="1" applyAlignment="1" applyProtection="1">
      <alignment horizontal="right"/>
      <protection locked="0"/>
    </xf>
    <xf numFmtId="0" fontId="21" fillId="4" borderId="52" xfId="13" applyNumberFormat="1" applyFont="1" applyFill="1" applyBorder="1" applyAlignment="1">
      <alignment horizontal="center" vertical="center"/>
    </xf>
    <xf numFmtId="38" fontId="22" fillId="4" borderId="9" xfId="13" applyNumberFormat="1" applyFont="1" applyFill="1" applyBorder="1" applyAlignment="1" applyProtection="1">
      <alignment horizontal="right"/>
    </xf>
    <xf numFmtId="49" fontId="18" fillId="0" borderId="4" xfId="13" applyNumberFormat="1" applyFont="1" applyBorder="1" applyAlignment="1">
      <alignment horizontal="left" vertical="center" indent="1"/>
    </xf>
    <xf numFmtId="0" fontId="18" fillId="0" borderId="4" xfId="13" applyNumberFormat="1" applyFont="1" applyBorder="1" applyAlignment="1">
      <alignment horizontal="center" vertical="center"/>
    </xf>
    <xf numFmtId="38" fontId="22" fillId="0" borderId="11" xfId="13" applyNumberFormat="1" applyFont="1" applyBorder="1" applyAlignment="1" applyProtection="1">
      <alignment horizontal="right"/>
      <protection locked="0"/>
    </xf>
    <xf numFmtId="0" fontId="18" fillId="0" borderId="16" xfId="0" applyFont="1" applyBorder="1" applyAlignment="1">
      <alignment horizontal="left" vertical="center" indent="1"/>
    </xf>
    <xf numFmtId="0" fontId="18" fillId="0" borderId="16" xfId="0" applyFont="1" applyBorder="1" applyAlignment="1">
      <alignment horizontal="center" vertical="center"/>
    </xf>
    <xf numFmtId="38" fontId="22" fillId="0" borderId="20" xfId="14" applyNumberFormat="1" applyFont="1" applyFill="1" applyBorder="1" applyAlignment="1" applyProtection="1">
      <alignment horizontal="right"/>
      <protection locked="0"/>
    </xf>
    <xf numFmtId="49" fontId="18" fillId="0" borderId="16" xfId="13" applyNumberFormat="1" applyFont="1" applyBorder="1" applyAlignment="1">
      <alignment horizontal="left" vertical="center" indent="1"/>
    </xf>
    <xf numFmtId="49" fontId="18" fillId="0" borderId="16" xfId="15" applyNumberFormat="1" applyFont="1" applyBorder="1" applyAlignment="1">
      <alignment horizontal="left" vertical="center" indent="1"/>
    </xf>
    <xf numFmtId="0" fontId="18" fillId="0" borderId="16" xfId="15" applyNumberFormat="1" applyFont="1" applyBorder="1" applyAlignment="1">
      <alignment horizontal="center" vertical="center"/>
    </xf>
    <xf numFmtId="38" fontId="22" fillId="0" borderId="20" xfId="15" applyNumberFormat="1" applyFont="1" applyFill="1" applyBorder="1" applyAlignment="1" applyProtection="1">
      <alignment horizontal="right"/>
      <protection locked="0"/>
    </xf>
    <xf numFmtId="0" fontId="21" fillId="3" borderId="17" xfId="0" applyFont="1" applyFill="1" applyBorder="1" applyAlignment="1">
      <alignment horizontal="center" vertical="center"/>
    </xf>
    <xf numFmtId="38" fontId="22" fillId="3" borderId="21" xfId="15" applyNumberFormat="1" applyFont="1" applyFill="1" applyBorder="1" applyAlignment="1" applyProtection="1">
      <alignment horizontal="right"/>
    </xf>
    <xf numFmtId="38" fontId="22" fillId="3" borderId="9" xfId="15" applyNumberFormat="1" applyFont="1" applyFill="1" applyBorder="1" applyAlignment="1" applyProtection="1">
      <alignment horizontal="right"/>
    </xf>
    <xf numFmtId="38" fontId="22" fillId="3" borderId="9" xfId="16" applyNumberFormat="1" applyFont="1" applyFill="1" applyBorder="1" applyAlignment="1" applyProtection="1">
      <alignment horizontal="right"/>
    </xf>
    <xf numFmtId="49" fontId="18" fillId="0" borderId="16" xfId="15" applyNumberFormat="1" applyFont="1" applyBorder="1" applyAlignment="1">
      <alignment horizontal="center" vertical="center"/>
    </xf>
    <xf numFmtId="49" fontId="21" fillId="4" borderId="29" xfId="15" applyNumberFormat="1" applyFont="1" applyFill="1" applyBorder="1" applyAlignment="1">
      <alignment horizontal="left" vertical="center" indent="2"/>
    </xf>
    <xf numFmtId="49" fontId="21" fillId="4" borderId="52" xfId="15" applyNumberFormat="1" applyFont="1" applyFill="1" applyBorder="1" applyAlignment="1">
      <alignment horizontal="left" vertical="center"/>
    </xf>
    <xf numFmtId="38" fontId="22" fillId="4" borderId="20" xfId="15" applyNumberFormat="1" applyFont="1" applyFill="1" applyBorder="1" applyAlignment="1" applyProtection="1">
      <alignment horizontal="right"/>
    </xf>
    <xf numFmtId="49" fontId="18" fillId="0" borderId="15" xfId="15" applyNumberFormat="1" applyFont="1" applyBorder="1" applyAlignment="1">
      <alignment horizontal="left" vertical="center" indent="1"/>
    </xf>
    <xf numFmtId="0" fontId="18" fillId="0" borderId="4" xfId="15" applyNumberFormat="1" applyFont="1" applyBorder="1" applyAlignment="1">
      <alignment horizontal="center" vertical="center"/>
    </xf>
    <xf numFmtId="49" fontId="18" fillId="0" borderId="8" xfId="15" applyNumberFormat="1" applyFont="1" applyBorder="1" applyAlignment="1">
      <alignment horizontal="left" vertical="center" indent="1"/>
    </xf>
    <xf numFmtId="49" fontId="18" fillId="0" borderId="8" xfId="17" applyNumberFormat="1" applyFont="1" applyBorder="1" applyAlignment="1">
      <alignment horizontal="left" vertical="center" indent="1"/>
    </xf>
    <xf numFmtId="38" fontId="22" fillId="0" borderId="11" xfId="17" applyNumberFormat="1" applyFont="1" applyBorder="1" applyAlignment="1" applyProtection="1">
      <alignment horizontal="right"/>
      <protection locked="0"/>
    </xf>
    <xf numFmtId="38" fontId="22" fillId="3" borderId="9" xfId="17" applyNumberFormat="1" applyFont="1" applyFill="1" applyBorder="1" applyAlignment="1" applyProtection="1">
      <alignment horizontal="right"/>
    </xf>
    <xf numFmtId="38" fontId="22" fillId="3" borderId="9" xfId="18" applyNumberFormat="1" applyFont="1" applyFill="1" applyBorder="1" applyAlignment="1" applyProtection="1">
      <alignment horizontal="right"/>
    </xf>
    <xf numFmtId="49" fontId="18" fillId="0" borderId="16" xfId="17" applyNumberFormat="1" applyFont="1" applyBorder="1" applyAlignment="1">
      <alignment horizontal="left" vertical="center" indent="1"/>
    </xf>
    <xf numFmtId="0" fontId="18" fillId="0" borderId="16" xfId="17" applyNumberFormat="1" applyFont="1" applyBorder="1" applyAlignment="1">
      <alignment horizontal="center" vertical="center"/>
    </xf>
    <xf numFmtId="38" fontId="22" fillId="0" borderId="20" xfId="17" applyNumberFormat="1" applyFont="1" applyBorder="1" applyAlignment="1" applyProtection="1">
      <alignment horizontal="right"/>
      <protection locked="0"/>
    </xf>
    <xf numFmtId="38" fontId="22" fillId="0" borderId="20" xfId="18" applyNumberFormat="1" applyFont="1" applyFill="1" applyBorder="1" applyAlignment="1" applyProtection="1">
      <alignment horizontal="right"/>
      <protection locked="0"/>
    </xf>
    <xf numFmtId="49" fontId="18" fillId="0" borderId="16" xfId="19" applyNumberFormat="1" applyFont="1" applyBorder="1" applyAlignment="1">
      <alignment horizontal="left" vertical="center" indent="1"/>
    </xf>
    <xf numFmtId="0" fontId="18" fillId="0" borderId="16" xfId="19" applyNumberFormat="1" applyFont="1" applyBorder="1" applyAlignment="1">
      <alignment horizontal="center" vertical="center"/>
    </xf>
    <xf numFmtId="38" fontId="22" fillId="0" borderId="11" xfId="19" applyNumberFormat="1" applyFont="1" applyBorder="1" applyAlignment="1" applyProtection="1">
      <alignment horizontal="right"/>
      <protection locked="0"/>
    </xf>
    <xf numFmtId="38" fontId="22" fillId="3" borderId="9" xfId="19" applyNumberFormat="1" applyFont="1" applyFill="1" applyBorder="1" applyAlignment="1" applyProtection="1">
      <alignment horizontal="right"/>
    </xf>
    <xf numFmtId="38" fontId="22" fillId="3" borderId="9" xfId="20" applyNumberFormat="1" applyFont="1" applyFill="1" applyBorder="1" applyAlignment="1" applyProtection="1">
      <alignment horizontal="right"/>
    </xf>
    <xf numFmtId="0" fontId="18" fillId="0" borderId="14" xfId="19" applyNumberFormat="1" applyFont="1" applyBorder="1" applyAlignment="1">
      <alignment horizontal="center" vertical="center"/>
    </xf>
    <xf numFmtId="49" fontId="18" fillId="0" borderId="16" xfId="19" applyNumberFormat="1" applyFont="1" applyBorder="1" applyAlignment="1">
      <alignment horizontal="left" vertical="center" wrapText="1" indent="1"/>
    </xf>
    <xf numFmtId="38" fontId="22" fillId="0" borderId="20" xfId="19" applyNumberFormat="1" applyFont="1" applyBorder="1" applyAlignment="1" applyProtection="1">
      <alignment horizontal="right"/>
      <protection locked="0"/>
    </xf>
    <xf numFmtId="38" fontId="22" fillId="0" borderId="11" xfId="17" applyNumberFormat="1" applyFont="1" applyFill="1" applyBorder="1" applyAlignment="1" applyProtection="1">
      <alignment horizontal="right"/>
      <protection locked="0"/>
    </xf>
    <xf numFmtId="0" fontId="18" fillId="0" borderId="16" xfId="19" applyNumberFormat="1" applyFont="1" applyBorder="1" applyAlignment="1">
      <alignment horizontal="center" vertical="top"/>
    </xf>
    <xf numFmtId="49" fontId="21" fillId="4" borderId="29" xfId="19" applyNumberFormat="1" applyFont="1" applyFill="1" applyBorder="1" applyAlignment="1">
      <alignment horizontal="left" vertical="center" wrapText="1" indent="2"/>
    </xf>
    <xf numFmtId="38" fontId="22" fillId="4" borderId="24" xfId="19" quotePrefix="1" applyNumberFormat="1" applyFont="1" applyFill="1" applyBorder="1" applyAlignment="1" applyProtection="1">
      <alignment horizontal="right"/>
    </xf>
    <xf numFmtId="49" fontId="21" fillId="4" borderId="25" xfId="19" applyNumberFormat="1" applyFont="1" applyFill="1" applyBorder="1" applyAlignment="1">
      <alignment horizontal="left" vertical="center" wrapText="1" indent="2"/>
    </xf>
    <xf numFmtId="0" fontId="21" fillId="4" borderId="11" xfId="0" applyFont="1" applyFill="1" applyBorder="1" applyAlignment="1">
      <alignment horizontal="center" wrapText="1"/>
    </xf>
    <xf numFmtId="38" fontId="22" fillId="4" borderId="11" xfId="19" applyNumberFormat="1" applyFont="1" applyFill="1" applyBorder="1" applyAlignment="1" applyProtection="1">
      <alignment horizontal="right"/>
    </xf>
    <xf numFmtId="49" fontId="20" fillId="11" borderId="22" xfId="21" applyNumberFormat="1" applyFont="1" applyFill="1" applyBorder="1" applyAlignment="1">
      <alignment horizontal="left" vertical="center"/>
    </xf>
    <xf numFmtId="38" fontId="22" fillId="11" borderId="69" xfId="21" applyNumberFormat="1" applyFont="1" applyFill="1" applyBorder="1" applyAlignment="1" applyProtection="1">
      <alignment horizontal="right"/>
    </xf>
    <xf numFmtId="38" fontId="22" fillId="11" borderId="69" xfId="22" applyNumberFormat="1" applyFont="1" applyFill="1" applyBorder="1" applyAlignment="1" applyProtection="1">
      <alignment horizontal="right"/>
    </xf>
    <xf numFmtId="38" fontId="22" fillId="11" borderId="63" xfId="22" applyNumberFormat="1" applyFont="1" applyFill="1" applyBorder="1" applyAlignment="1" applyProtection="1">
      <alignment horizontal="right"/>
    </xf>
    <xf numFmtId="38" fontId="22" fillId="3" borderId="8" xfId="21" applyNumberFormat="1" applyFont="1" applyFill="1" applyBorder="1" applyAlignment="1" applyProtection="1">
      <alignment horizontal="right"/>
    </xf>
    <xf numFmtId="38" fontId="22" fillId="3" borderId="26" xfId="21" applyNumberFormat="1" applyFont="1" applyFill="1" applyBorder="1" applyAlignment="1" applyProtection="1">
      <alignment horizontal="right"/>
    </xf>
    <xf numFmtId="38" fontId="22" fillId="3" borderId="26" xfId="22" applyNumberFormat="1" applyFont="1" applyFill="1" applyBorder="1" applyAlignment="1" applyProtection="1">
      <alignment horizontal="right"/>
    </xf>
    <xf numFmtId="38" fontId="22" fillId="3" borderId="17" xfId="22" applyNumberFormat="1" applyFont="1" applyFill="1" applyBorder="1" applyAlignment="1" applyProtection="1">
      <alignment horizontal="right"/>
    </xf>
    <xf numFmtId="49" fontId="18" fillId="0" borderId="8" xfId="21" applyNumberFormat="1" applyFont="1" applyBorder="1" applyAlignment="1">
      <alignment horizontal="left" vertical="center" indent="1"/>
    </xf>
    <xf numFmtId="0" fontId="18" fillId="0" borderId="16" xfId="21" applyNumberFormat="1" applyFont="1" applyBorder="1" applyAlignment="1">
      <alignment horizontal="center" vertical="center"/>
    </xf>
    <xf numFmtId="38" fontId="22" fillId="0" borderId="16" xfId="21" applyNumberFormat="1" applyFont="1" applyBorder="1" applyAlignment="1" applyProtection="1">
      <alignment horizontal="right"/>
      <protection locked="0"/>
    </xf>
    <xf numFmtId="38" fontId="22" fillId="0" borderId="16" xfId="22" applyNumberFormat="1" applyFont="1" applyFill="1" applyBorder="1" applyAlignment="1" applyProtection="1">
      <alignment horizontal="right"/>
      <protection locked="0"/>
    </xf>
    <xf numFmtId="49" fontId="18" fillId="0" borderId="8" xfId="21" applyNumberFormat="1" applyFont="1" applyBorder="1" applyAlignment="1">
      <alignment horizontal="left" vertical="center" wrapText="1" indent="1"/>
    </xf>
    <xf numFmtId="0" fontId="18" fillId="0" borderId="16" xfId="21" applyNumberFormat="1" applyFont="1" applyBorder="1" applyAlignment="1">
      <alignment horizontal="center" vertical="top"/>
    </xf>
    <xf numFmtId="38" fontId="22" fillId="4" borderId="20" xfId="21" applyNumberFormat="1" applyFont="1" applyFill="1" applyBorder="1" applyAlignment="1" applyProtection="1">
      <alignment horizontal="right"/>
    </xf>
    <xf numFmtId="38" fontId="22" fillId="3" borderId="14" xfId="21" applyNumberFormat="1" applyFont="1" applyFill="1" applyBorder="1" applyAlignment="1" applyProtection="1">
      <alignment horizontal="right"/>
    </xf>
    <xf numFmtId="38" fontId="22" fillId="3" borderId="9" xfId="21" applyNumberFormat="1" applyFont="1" applyFill="1" applyBorder="1" applyAlignment="1" applyProtection="1">
      <alignment horizontal="right"/>
    </xf>
    <xf numFmtId="38" fontId="22" fillId="3" borderId="9" xfId="22" applyNumberFormat="1" applyFont="1" applyFill="1" applyBorder="1" applyAlignment="1" applyProtection="1">
      <alignment horizontal="right"/>
    </xf>
    <xf numFmtId="49" fontId="18" fillId="0" borderId="16" xfId="21" applyNumberFormat="1" applyFont="1" applyBorder="1" applyAlignment="1">
      <alignment horizontal="left" vertical="center" indent="1"/>
    </xf>
    <xf numFmtId="38" fontId="22" fillId="3" borderId="9" xfId="0" applyNumberFormat="1" applyFont="1" applyFill="1" applyBorder="1" applyAlignment="1">
      <alignment horizontal="right"/>
    </xf>
    <xf numFmtId="38" fontId="27" fillId="3" borderId="9" xfId="22" applyNumberFormat="1" applyFont="1" applyFill="1" applyBorder="1" applyAlignment="1" applyProtection="1">
      <alignment horizontal="right"/>
    </xf>
    <xf numFmtId="49" fontId="18" fillId="0" borderId="16" xfId="21" applyNumberFormat="1" applyFont="1" applyBorder="1" applyAlignment="1">
      <alignment horizontal="left" vertical="center" wrapText="1" indent="1"/>
    </xf>
    <xf numFmtId="49" fontId="21" fillId="4" borderId="29" xfId="21" applyNumberFormat="1" applyFont="1" applyFill="1" applyBorder="1" applyAlignment="1">
      <alignment horizontal="left" vertical="center" wrapText="1" indent="2"/>
    </xf>
    <xf numFmtId="0" fontId="21" fillId="4" borderId="52" xfId="0" applyFont="1" applyFill="1" applyBorder="1" applyAlignment="1">
      <alignment horizontal="center" vertical="top" wrapText="1"/>
    </xf>
    <xf numFmtId="0" fontId="21" fillId="3" borderId="17" xfId="0" applyFont="1" applyFill="1" applyBorder="1" applyAlignment="1">
      <alignment horizontal="center" vertical="center" wrapText="1"/>
    </xf>
    <xf numFmtId="49" fontId="18" fillId="0" borderId="16" xfId="21" applyNumberFormat="1" applyFont="1" applyBorder="1" applyAlignment="1">
      <alignment horizontal="center" vertical="center"/>
    </xf>
    <xf numFmtId="49" fontId="18" fillId="0" borderId="16" xfId="0" applyNumberFormat="1" applyFont="1" applyBorder="1" applyAlignment="1">
      <alignment horizontal="center" vertical="center"/>
    </xf>
    <xf numFmtId="49" fontId="21" fillId="4" borderId="29" xfId="21" applyNumberFormat="1" applyFont="1" applyFill="1" applyBorder="1" applyAlignment="1">
      <alignment horizontal="left" vertical="center" indent="2"/>
    </xf>
    <xf numFmtId="49" fontId="21" fillId="3" borderId="49" xfId="0" applyNumberFormat="1" applyFont="1" applyFill="1" applyBorder="1" applyAlignment="1">
      <alignment horizontal="center" vertical="center"/>
    </xf>
    <xf numFmtId="38" fontId="22" fillId="3" borderId="10" xfId="21" applyNumberFormat="1" applyFont="1" applyFill="1" applyBorder="1" applyAlignment="1" applyProtection="1">
      <alignment horizontal="right"/>
    </xf>
    <xf numFmtId="49" fontId="18" fillId="0" borderId="8" xfId="21" applyNumberFormat="1" applyFont="1" applyFill="1" applyBorder="1" applyAlignment="1">
      <alignment horizontal="left" vertical="center" indent="1"/>
    </xf>
    <xf numFmtId="49" fontId="18" fillId="0" borderId="16" xfId="0" applyNumberFormat="1" applyFont="1" applyFill="1" applyBorder="1" applyAlignment="1">
      <alignment horizontal="center" vertical="center"/>
    </xf>
    <xf numFmtId="49" fontId="18" fillId="0" borderId="8" xfId="23" applyNumberFormat="1" applyFont="1" applyBorder="1" applyAlignment="1">
      <alignment horizontal="left" vertical="center" indent="1"/>
    </xf>
    <xf numFmtId="0" fontId="18" fillId="0" borderId="16" xfId="23" applyNumberFormat="1" applyFont="1" applyBorder="1" applyAlignment="1">
      <alignment horizontal="center" vertical="center"/>
    </xf>
    <xf numFmtId="38" fontId="22" fillId="3" borderId="9" xfId="23" applyNumberFormat="1" applyFont="1" applyFill="1" applyBorder="1" applyAlignment="1" applyProtection="1">
      <alignment horizontal="right"/>
    </xf>
    <xf numFmtId="38" fontId="22" fillId="3" borderId="9" xfId="24" applyNumberFormat="1" applyFont="1" applyFill="1" applyBorder="1" applyAlignment="1" applyProtection="1">
      <alignment horizontal="right"/>
    </xf>
    <xf numFmtId="38" fontId="22" fillId="0" borderId="16" xfId="24" applyNumberFormat="1" applyFont="1" applyFill="1" applyBorder="1" applyAlignment="1" applyProtection="1">
      <alignment horizontal="right"/>
      <protection locked="0"/>
    </xf>
    <xf numFmtId="38" fontId="22" fillId="3" borderId="16" xfId="24" applyNumberFormat="1" applyFont="1" applyFill="1" applyBorder="1" applyAlignment="1" applyProtection="1">
      <alignment horizontal="right"/>
    </xf>
    <xf numFmtId="49" fontId="21" fillId="4" borderId="29" xfId="23" applyNumberFormat="1" applyFont="1" applyFill="1" applyBorder="1" applyAlignment="1">
      <alignment horizontal="left" vertical="center" indent="2"/>
    </xf>
    <xf numFmtId="0" fontId="21" fillId="4" borderId="52" xfId="23" applyNumberFormat="1" applyFont="1" applyFill="1" applyBorder="1" applyAlignment="1">
      <alignment horizontal="center"/>
    </xf>
    <xf numFmtId="38" fontId="22" fillId="4" borderId="20" xfId="24" applyNumberFormat="1" applyFont="1" applyFill="1" applyBorder="1" applyAlignment="1" applyProtection="1">
      <alignment horizontal="right"/>
    </xf>
    <xf numFmtId="0" fontId="21" fillId="3" borderId="49" xfId="23" applyNumberFormat="1" applyFont="1" applyFill="1" applyBorder="1" applyAlignment="1">
      <alignment horizontal="center" vertical="center"/>
    </xf>
    <xf numFmtId="49" fontId="21" fillId="4" borderId="29" xfId="23" applyNumberFormat="1" applyFont="1" applyFill="1" applyBorder="1" applyAlignment="1" applyProtection="1">
      <alignment horizontal="left" vertical="center" indent="2"/>
    </xf>
    <xf numFmtId="0" fontId="18" fillId="4" borderId="52" xfId="23" applyNumberFormat="1" applyFont="1" applyFill="1" applyBorder="1" applyAlignment="1" applyProtection="1">
      <alignment horizontal="right"/>
    </xf>
    <xf numFmtId="38" fontId="22" fillId="4" borderId="20" xfId="23" applyNumberFormat="1" applyFont="1" applyFill="1" applyBorder="1" applyAlignment="1" applyProtection="1">
      <alignment horizontal="right"/>
    </xf>
    <xf numFmtId="0" fontId="21" fillId="3" borderId="49" xfId="23" applyNumberFormat="1" applyFont="1" applyFill="1" applyBorder="1" applyAlignment="1" applyProtection="1">
      <alignment horizontal="center" vertical="center"/>
    </xf>
    <xf numFmtId="38" fontId="22" fillId="3" borderId="21" xfId="23" applyNumberFormat="1" applyFont="1" applyFill="1" applyBorder="1" applyAlignment="1" applyProtection="1">
      <alignment horizontal="right"/>
    </xf>
    <xf numFmtId="49" fontId="18" fillId="0" borderId="8" xfId="23" applyNumberFormat="1" applyFont="1" applyBorder="1" applyAlignment="1" applyProtection="1">
      <alignment horizontal="left" vertical="center" indent="1"/>
    </xf>
    <xf numFmtId="0" fontId="18" fillId="0" borderId="8" xfId="0" applyFont="1" applyBorder="1" applyAlignment="1">
      <alignment horizontal="left" vertical="center" indent="1"/>
    </xf>
    <xf numFmtId="49" fontId="21" fillId="4" borderId="29" xfId="25" applyNumberFormat="1" applyFont="1" applyFill="1" applyBorder="1" applyAlignment="1">
      <alignment horizontal="left" vertical="center" indent="2"/>
    </xf>
    <xf numFmtId="5" fontId="18" fillId="4" borderId="52" xfId="25" applyNumberFormat="1" applyFont="1" applyFill="1" applyBorder="1" applyAlignment="1">
      <alignment horizontal="right"/>
    </xf>
    <xf numFmtId="38" fontId="22" fillId="4" borderId="20" xfId="25" applyNumberFormat="1" applyFont="1" applyFill="1" applyBorder="1" applyAlignment="1" applyProtection="1">
      <alignment horizontal="right"/>
    </xf>
    <xf numFmtId="38" fontId="22" fillId="3" borderId="9" xfId="25" applyNumberFormat="1" applyFont="1" applyFill="1" applyBorder="1" applyAlignment="1" applyProtection="1">
      <alignment horizontal="right"/>
    </xf>
    <xf numFmtId="38" fontId="22" fillId="3" borderId="9" xfId="26" applyNumberFormat="1" applyFont="1" applyFill="1" applyBorder="1" applyAlignment="1" applyProtection="1">
      <alignment horizontal="right"/>
    </xf>
    <xf numFmtId="0" fontId="21" fillId="3" borderId="49" xfId="25" applyNumberFormat="1" applyFont="1" applyFill="1" applyBorder="1" applyAlignment="1">
      <alignment horizontal="center" vertical="center"/>
    </xf>
    <xf numFmtId="38" fontId="22" fillId="3" borderId="21" xfId="25" applyNumberFormat="1" applyFont="1" applyFill="1" applyBorder="1" applyAlignment="1" applyProtection="1">
      <alignment horizontal="right"/>
    </xf>
    <xf numFmtId="49" fontId="18" fillId="0" borderId="8" xfId="25" applyNumberFormat="1" applyFont="1" applyBorder="1" applyAlignment="1">
      <alignment horizontal="left" vertical="center" wrapText="1" indent="1"/>
    </xf>
    <xf numFmtId="49" fontId="18" fillId="0" borderId="16" xfId="25" applyNumberFormat="1" applyFont="1" applyBorder="1" applyAlignment="1">
      <alignment horizontal="center" vertical="center"/>
    </xf>
    <xf numFmtId="49" fontId="18" fillId="0" borderId="8" xfId="25" applyNumberFormat="1" applyFont="1" applyBorder="1" applyAlignment="1">
      <alignment horizontal="left" vertical="center" indent="1"/>
    </xf>
    <xf numFmtId="0" fontId="18" fillId="0" borderId="16" xfId="25" applyNumberFormat="1" applyFont="1" applyBorder="1" applyAlignment="1">
      <alignment horizontal="center" vertical="center"/>
    </xf>
    <xf numFmtId="49" fontId="18" fillId="0" borderId="8" xfId="27" applyNumberFormat="1" applyFont="1" applyBorder="1" applyAlignment="1">
      <alignment horizontal="left" vertical="center" indent="1"/>
    </xf>
    <xf numFmtId="0" fontId="18" fillId="0" borderId="16" xfId="27" applyNumberFormat="1" applyFont="1" applyBorder="1" applyAlignment="1">
      <alignment horizontal="center" vertical="center"/>
    </xf>
    <xf numFmtId="38" fontId="22" fillId="3" borderId="9" xfId="27" applyNumberFormat="1" applyFont="1" applyFill="1" applyBorder="1" applyAlignment="1" applyProtection="1">
      <alignment horizontal="right"/>
    </xf>
    <xf numFmtId="38" fontId="22" fillId="3" borderId="9" xfId="28" applyNumberFormat="1" applyFont="1" applyFill="1" applyBorder="1" applyAlignment="1" applyProtection="1">
      <alignment horizontal="right"/>
    </xf>
    <xf numFmtId="49" fontId="18" fillId="0" borderId="8" xfId="27" applyNumberFormat="1" applyFont="1" applyBorder="1" applyAlignment="1">
      <alignment horizontal="left" vertical="center" wrapText="1" indent="1"/>
    </xf>
    <xf numFmtId="49" fontId="21" fillId="4" borderId="29" xfId="27" applyNumberFormat="1" applyFont="1" applyFill="1" applyBorder="1" applyAlignment="1">
      <alignment horizontal="left" vertical="center" indent="2"/>
    </xf>
    <xf numFmtId="38" fontId="22" fillId="4" borderId="20" xfId="27" applyNumberFormat="1" applyFont="1" applyFill="1" applyBorder="1" applyAlignment="1" applyProtection="1">
      <alignment horizontal="right"/>
    </xf>
    <xf numFmtId="49" fontId="21" fillId="3" borderId="49" xfId="27" applyNumberFormat="1" applyFont="1" applyFill="1" applyBorder="1" applyAlignment="1">
      <alignment horizontal="left" vertical="center"/>
    </xf>
    <xf numFmtId="38" fontId="22" fillId="3" borderId="21" xfId="27" applyNumberFormat="1" applyFont="1" applyFill="1" applyBorder="1" applyAlignment="1" applyProtection="1">
      <alignment horizontal="right"/>
    </xf>
    <xf numFmtId="49" fontId="18" fillId="0" borderId="8" xfId="29" applyNumberFormat="1" applyFont="1" applyBorder="1" applyAlignment="1">
      <alignment horizontal="left" vertical="center" indent="1"/>
    </xf>
    <xf numFmtId="49" fontId="18" fillId="0" borderId="16" xfId="29" applyNumberFormat="1" applyFont="1" applyBorder="1" applyAlignment="1">
      <alignment horizontal="center" vertical="center"/>
    </xf>
    <xf numFmtId="38" fontId="22" fillId="3" borderId="9" xfId="29" applyNumberFormat="1" applyFont="1" applyFill="1" applyBorder="1" applyAlignment="1" applyProtection="1">
      <alignment horizontal="right"/>
    </xf>
    <xf numFmtId="38" fontId="22" fillId="0" borderId="16" xfId="30" applyNumberFormat="1" applyFont="1" applyFill="1" applyBorder="1" applyAlignment="1" applyProtection="1">
      <alignment horizontal="right"/>
      <protection locked="0"/>
    </xf>
    <xf numFmtId="38" fontId="22" fillId="3" borderId="9" xfId="30" applyNumberFormat="1" applyFont="1" applyFill="1" applyBorder="1" applyAlignment="1" applyProtection="1">
      <alignment horizontal="right"/>
    </xf>
    <xf numFmtId="0" fontId="18" fillId="0" borderId="16" xfId="29" applyNumberFormat="1" applyFont="1" applyBorder="1" applyAlignment="1">
      <alignment horizontal="center" vertical="center"/>
    </xf>
    <xf numFmtId="49" fontId="21" fillId="4" borderId="29" xfId="29" applyNumberFormat="1" applyFont="1" applyFill="1" applyBorder="1" applyAlignment="1">
      <alignment horizontal="left" vertical="center" indent="2"/>
    </xf>
    <xf numFmtId="0" fontId="18" fillId="4" borderId="52" xfId="29" applyFont="1" applyFill="1" applyBorder="1" applyAlignment="1">
      <alignment horizontal="right"/>
    </xf>
    <xf numFmtId="38" fontId="22" fillId="4" borderId="20" xfId="29" applyNumberFormat="1" applyFont="1" applyFill="1" applyBorder="1" applyAlignment="1" applyProtection="1">
      <alignment horizontal="right"/>
    </xf>
    <xf numFmtId="49" fontId="18" fillId="0" borderId="15" xfId="29" applyNumberFormat="1" applyFont="1" applyBorder="1" applyAlignment="1">
      <alignment horizontal="left" vertical="center" indent="1"/>
    </xf>
    <xf numFmtId="0" fontId="18" fillId="0" borderId="4" xfId="29" applyNumberFormat="1" applyFont="1" applyBorder="1" applyAlignment="1">
      <alignment horizontal="center" vertical="center"/>
    </xf>
    <xf numFmtId="38" fontId="22" fillId="0" borderId="11" xfId="29" applyNumberFormat="1" applyFont="1" applyBorder="1" applyAlignment="1" applyProtection="1">
      <alignment horizontal="right"/>
      <protection locked="0"/>
    </xf>
    <xf numFmtId="38" fontId="22" fillId="0" borderId="11" xfId="30" applyNumberFormat="1" applyFont="1" applyFill="1" applyBorder="1" applyAlignment="1" applyProtection="1">
      <alignment horizontal="right"/>
      <protection locked="0"/>
    </xf>
    <xf numFmtId="38" fontId="22" fillId="0" borderId="4" xfId="30" applyNumberFormat="1" applyFont="1" applyFill="1" applyBorder="1" applyAlignment="1" applyProtection="1">
      <alignment horizontal="right"/>
      <protection locked="0"/>
    </xf>
    <xf numFmtId="38" fontId="22" fillId="3" borderId="16" xfId="30" applyNumberFormat="1" applyFont="1" applyFill="1" applyBorder="1" applyAlignment="1" applyProtection="1">
      <alignment horizontal="right"/>
    </xf>
    <xf numFmtId="49" fontId="18" fillId="0" borderId="16" xfId="29" applyNumberFormat="1" applyFont="1" applyBorder="1" applyAlignment="1">
      <alignment horizontal="left" vertical="center" indent="1"/>
    </xf>
    <xf numFmtId="38" fontId="22" fillId="3" borderId="3" xfId="30" applyNumberFormat="1" applyFont="1" applyFill="1" applyBorder="1" applyAlignment="1" applyProtection="1">
      <alignment horizontal="right"/>
    </xf>
    <xf numFmtId="38" fontId="22" fillId="0" borderId="3" xfId="30" applyNumberFormat="1" applyFont="1" applyFill="1" applyBorder="1" applyAlignment="1" applyProtection="1">
      <alignment horizontal="right"/>
      <protection locked="0"/>
    </xf>
    <xf numFmtId="38" fontId="22" fillId="3" borderId="4" xfId="30" applyNumberFormat="1" applyFont="1" applyFill="1" applyBorder="1" applyAlignment="1" applyProtection="1">
      <alignment horizontal="right"/>
    </xf>
    <xf numFmtId="49" fontId="21" fillId="4" borderId="29" xfId="29" applyNumberFormat="1" applyFont="1" applyFill="1" applyBorder="1" applyAlignment="1">
      <alignment horizontal="left" vertical="center" indent="3"/>
    </xf>
    <xf numFmtId="0" fontId="18" fillId="4" borderId="20" xfId="29" applyNumberFormat="1" applyFont="1" applyFill="1" applyBorder="1" applyAlignment="1">
      <alignment horizontal="center" vertical="center"/>
    </xf>
    <xf numFmtId="49" fontId="18" fillId="0" borderId="21" xfId="29" applyNumberFormat="1" applyFont="1" applyFill="1" applyBorder="1" applyAlignment="1">
      <alignment vertical="center"/>
    </xf>
    <xf numFmtId="0" fontId="18" fillId="0" borderId="21" xfId="29" applyNumberFormat="1" applyFont="1" applyFill="1" applyBorder="1" applyAlignment="1">
      <alignment horizontal="center" vertical="center"/>
    </xf>
    <xf numFmtId="38" fontId="22" fillId="0" borderId="11" xfId="29" applyNumberFormat="1" applyFont="1" applyFill="1" applyBorder="1" applyAlignment="1" applyProtection="1">
      <alignment horizontal="right"/>
      <protection locked="0"/>
    </xf>
    <xf numFmtId="49" fontId="18" fillId="0" borderId="15" xfId="29" applyNumberFormat="1" applyFont="1" applyFill="1" applyBorder="1" applyAlignment="1">
      <alignment horizontal="left" vertical="center" indent="1"/>
    </xf>
    <xf numFmtId="0" fontId="18" fillId="0" borderId="4" xfId="29" applyNumberFormat="1" applyFont="1" applyFill="1" applyBorder="1" applyAlignment="1">
      <alignment horizontal="center" vertical="center"/>
    </xf>
    <xf numFmtId="38" fontId="22" fillId="0" borderId="24" xfId="29" applyNumberFormat="1" applyFont="1" applyFill="1" applyBorder="1" applyAlignment="1" applyProtection="1">
      <alignment horizontal="right"/>
      <protection locked="0"/>
    </xf>
    <xf numFmtId="38" fontId="22" fillId="0" borderId="20" xfId="30" applyNumberFormat="1" applyFont="1" applyFill="1" applyBorder="1" applyAlignment="1" applyProtection="1">
      <alignment horizontal="right"/>
      <protection locked="0"/>
    </xf>
    <xf numFmtId="49" fontId="18" fillId="0" borderId="8" xfId="29" applyNumberFormat="1" applyFont="1" applyBorder="1" applyAlignment="1">
      <alignment horizontal="left" vertical="center" wrapText="1" indent="1"/>
    </xf>
    <xf numFmtId="38" fontId="22" fillId="0" borderId="24" xfId="29" applyNumberFormat="1" applyFont="1" applyBorder="1" applyAlignment="1" applyProtection="1">
      <alignment horizontal="right"/>
      <protection locked="0"/>
    </xf>
    <xf numFmtId="0" fontId="18" fillId="0" borderId="16" xfId="0" applyFont="1" applyFill="1" applyBorder="1" applyAlignment="1">
      <alignment horizontal="center" vertical="center"/>
    </xf>
    <xf numFmtId="0" fontId="18" fillId="0" borderId="8" xfId="0" applyFont="1" applyBorder="1" applyAlignment="1">
      <alignment horizontal="left" vertical="center" wrapText="1" indent="1"/>
    </xf>
    <xf numFmtId="38" fontId="22" fillId="0" borderId="3" xfId="32" applyNumberFormat="1" applyFont="1" applyFill="1" applyBorder="1" applyAlignment="1" applyProtection="1">
      <alignment horizontal="right"/>
      <protection locked="0"/>
    </xf>
    <xf numFmtId="38" fontId="22" fillId="3" borderId="9" xfId="32" applyNumberFormat="1" applyFont="1" applyFill="1" applyBorder="1" applyAlignment="1" applyProtection="1">
      <alignment horizontal="right"/>
    </xf>
    <xf numFmtId="38" fontId="22" fillId="4" borderId="11" xfId="29" applyNumberFormat="1" applyFont="1" applyFill="1" applyBorder="1" applyAlignment="1" applyProtection="1">
      <alignment horizontal="right"/>
    </xf>
    <xf numFmtId="38" fontId="22" fillId="4" borderId="20" xfId="30" applyNumberFormat="1" applyFont="1" applyFill="1" applyBorder="1" applyAlignment="1" applyProtection="1">
      <alignment horizontal="right"/>
    </xf>
    <xf numFmtId="0" fontId="21" fillId="4" borderId="11" xfId="0" applyNumberFormat="1" applyFont="1" applyFill="1" applyBorder="1" applyAlignment="1">
      <alignment horizontal="center" vertical="center" wrapText="1"/>
    </xf>
    <xf numFmtId="38" fontId="22" fillId="4" borderId="11" xfId="31" applyNumberFormat="1" applyFont="1" applyFill="1" applyBorder="1" applyAlignment="1" applyProtection="1">
      <alignment horizontal="right"/>
    </xf>
    <xf numFmtId="0" fontId="18" fillId="0" borderId="0" xfId="51" applyFont="1" applyAlignment="1"/>
    <xf numFmtId="3" fontId="19" fillId="0" borderId="0" xfId="51" applyNumberFormat="1" applyFont="1" applyAlignment="1"/>
    <xf numFmtId="0" fontId="19" fillId="0" borderId="0" xfId="2" applyFont="1" applyAlignment="1"/>
    <xf numFmtId="3" fontId="19" fillId="0" borderId="0" xfId="2" applyNumberFormat="1" applyFont="1" applyAlignment="1"/>
    <xf numFmtId="0" fontId="22" fillId="0" borderId="0" xfId="0" applyFont="1" applyProtection="1">
      <protection hidden="1"/>
    </xf>
    <xf numFmtId="0" fontId="22" fillId="0" borderId="0" xfId="0" applyFont="1" applyProtection="1"/>
    <xf numFmtId="0" fontId="18" fillId="0" borderId="80" xfId="0" applyFont="1" applyFill="1" applyBorder="1" applyAlignment="1" applyProtection="1">
      <alignment horizontal="left" vertical="center" indent="1"/>
    </xf>
    <xf numFmtId="0" fontId="28" fillId="0" borderId="0" xfId="0" applyFont="1" applyAlignment="1" applyProtection="1">
      <alignment horizontal="left" vertical="center"/>
    </xf>
    <xf numFmtId="167" fontId="22" fillId="0" borderId="0" xfId="0" applyNumberFormat="1" applyFont="1" applyProtection="1"/>
    <xf numFmtId="0" fontId="20" fillId="0" borderId="0" xfId="0" applyFont="1" applyBorder="1" applyAlignment="1" applyProtection="1">
      <alignment horizontal="center" vertical="center"/>
    </xf>
    <xf numFmtId="0" fontId="22" fillId="0" borderId="0" xfId="0" applyFont="1" applyBorder="1" applyAlignment="1" applyProtection="1">
      <alignment horizontal="left" indent="1"/>
    </xf>
    <xf numFmtId="0" fontId="31" fillId="0" borderId="1" xfId="0" applyFont="1" applyBorder="1" applyAlignment="1" applyProtection="1">
      <alignment horizontal="center" vertical="center"/>
      <protection locked="0"/>
    </xf>
    <xf numFmtId="0" fontId="22" fillId="0" borderId="0" xfId="0" applyFont="1" applyAlignment="1" applyProtection="1">
      <alignment horizontal="left" indent="1"/>
    </xf>
    <xf numFmtId="0" fontId="33" fillId="0" borderId="0" xfId="0" applyFont="1" applyAlignment="1" applyProtection="1">
      <alignment horizontal="left" vertical="top"/>
    </xf>
    <xf numFmtId="0" fontId="31" fillId="0" borderId="0" xfId="0" applyFont="1" applyBorder="1" applyAlignment="1" applyProtection="1">
      <alignment horizontal="center" vertical="center"/>
    </xf>
    <xf numFmtId="0" fontId="23" fillId="0" borderId="0" xfId="0" applyFont="1" applyProtection="1"/>
    <xf numFmtId="0" fontId="22" fillId="0" borderId="0" xfId="0" applyFont="1" applyBorder="1" applyProtection="1"/>
    <xf numFmtId="0" fontId="32" fillId="0" borderId="0" xfId="0" applyFont="1" applyAlignment="1" applyProtection="1">
      <alignment horizontal="left" vertical="center"/>
    </xf>
    <xf numFmtId="0" fontId="34" fillId="0" borderId="0" xfId="0" applyFont="1" applyAlignment="1" applyProtection="1">
      <alignment horizontal="left" indent="2"/>
    </xf>
    <xf numFmtId="49" fontId="22" fillId="0" borderId="0" xfId="0" applyNumberFormat="1" applyFont="1" applyBorder="1" applyAlignment="1" applyProtection="1">
      <alignment horizontal="center"/>
    </xf>
    <xf numFmtId="0" fontId="23" fillId="0" borderId="0" xfId="0" applyFont="1" applyBorder="1" applyAlignment="1" applyProtection="1">
      <alignment horizontal="center" vertical="center"/>
    </xf>
    <xf numFmtId="49" fontId="35" fillId="0" borderId="0" xfId="0" applyNumberFormat="1" applyFont="1" applyAlignment="1" applyProtection="1">
      <alignment horizontal="center" vertical="center"/>
    </xf>
    <xf numFmtId="49" fontId="23" fillId="0" borderId="0" xfId="0" applyNumberFormat="1" applyFont="1" applyAlignment="1" applyProtection="1">
      <alignment horizontal="center" vertical="center"/>
    </xf>
    <xf numFmtId="49" fontId="36" fillId="0" borderId="0" xfId="0" applyNumberFormat="1" applyFont="1" applyBorder="1" applyAlignment="1" applyProtection="1">
      <alignment horizontal="center" vertical="top"/>
    </xf>
    <xf numFmtId="0" fontId="20" fillId="0" borderId="0" xfId="0" applyFont="1" applyProtection="1"/>
    <xf numFmtId="0" fontId="23" fillId="0" borderId="0" xfId="0" applyFont="1" applyBorder="1" applyAlignment="1" applyProtection="1">
      <alignment horizontal="left" indent="1"/>
    </xf>
    <xf numFmtId="49" fontId="34" fillId="0" borderId="0" xfId="0" applyNumberFormat="1" applyFont="1" applyBorder="1" applyAlignment="1" applyProtection="1">
      <alignment horizontal="left" indent="2"/>
    </xf>
    <xf numFmtId="49" fontId="34" fillId="0" borderId="0" xfId="0" applyNumberFormat="1" applyFont="1" applyBorder="1" applyAlignment="1" applyProtection="1">
      <alignment horizontal="left" vertical="center"/>
    </xf>
    <xf numFmtId="164" fontId="23" fillId="0" borderId="0" xfId="0" applyNumberFormat="1" applyFont="1" applyBorder="1" applyAlignment="1" applyProtection="1">
      <alignment horizontal="left" indent="1"/>
    </xf>
    <xf numFmtId="0" fontId="18" fillId="0" borderId="81" xfId="0" applyFont="1" applyFill="1" applyBorder="1" applyAlignment="1" applyProtection="1">
      <alignment horizontal="left" vertical="center" indent="1"/>
    </xf>
    <xf numFmtId="168" fontId="22" fillId="0" borderId="0" xfId="0" applyNumberFormat="1" applyFont="1" applyBorder="1" applyAlignment="1" applyProtection="1">
      <alignment horizontal="left" vertical="center"/>
    </xf>
    <xf numFmtId="49" fontId="34" fillId="0" borderId="0" xfId="0" applyNumberFormat="1" applyFont="1" applyBorder="1" applyAlignment="1" applyProtection="1">
      <alignment horizontal="left" vertical="center" wrapText="1"/>
    </xf>
    <xf numFmtId="168" fontId="22" fillId="0" borderId="0" xfId="0" applyNumberFormat="1" applyFont="1" applyBorder="1" applyAlignment="1" applyProtection="1">
      <alignment horizontal="left" vertical="center" wrapText="1"/>
    </xf>
    <xf numFmtId="0" fontId="22" fillId="0" borderId="0" xfId="0" applyFont="1" applyBorder="1" applyAlignment="1" applyProtection="1">
      <alignment wrapText="1"/>
    </xf>
    <xf numFmtId="0" fontId="22" fillId="0" borderId="0" xfId="0" applyFont="1" applyAlignment="1" applyProtection="1">
      <alignment wrapText="1"/>
    </xf>
    <xf numFmtId="49" fontId="34" fillId="0" borderId="46" xfId="0" applyNumberFormat="1" applyFont="1" applyBorder="1" applyAlignment="1" applyProtection="1">
      <alignment horizontal="left" vertical="center"/>
    </xf>
    <xf numFmtId="168" fontId="22" fillId="0" borderId="46" xfId="0" applyNumberFormat="1" applyFont="1" applyBorder="1" applyAlignment="1" applyProtection="1">
      <alignment horizontal="left" vertical="center"/>
    </xf>
    <xf numFmtId="0" fontId="22" fillId="0" borderId="46" xfId="0" applyFont="1" applyBorder="1" applyProtection="1"/>
    <xf numFmtId="0" fontId="22" fillId="0" borderId="70" xfId="0" applyFont="1" applyBorder="1" applyProtection="1"/>
    <xf numFmtId="0" fontId="22" fillId="0" borderId="47" xfId="0" applyFont="1" applyBorder="1" applyProtection="1"/>
    <xf numFmtId="168" fontId="22" fillId="0" borderId="47" xfId="0" applyNumberFormat="1" applyFont="1" applyBorder="1" applyAlignment="1" applyProtection="1">
      <alignment horizontal="left" vertical="center"/>
    </xf>
    <xf numFmtId="0" fontId="38" fillId="0" borderId="0" xfId="0" applyFont="1" applyBorder="1" applyAlignment="1" applyProtection="1">
      <alignment horizontal="left"/>
    </xf>
    <xf numFmtId="0" fontId="23" fillId="0" borderId="0" xfId="0" applyFont="1" applyBorder="1" applyAlignment="1" applyProtection="1">
      <alignment horizontal="center"/>
    </xf>
    <xf numFmtId="49" fontId="32" fillId="0" borderId="0" xfId="0" applyNumberFormat="1" applyFont="1" applyBorder="1" applyAlignment="1" applyProtection="1">
      <alignment horizontal="left"/>
    </xf>
    <xf numFmtId="167" fontId="23" fillId="0" borderId="5" xfId="0" applyNumberFormat="1" applyFont="1" applyBorder="1" applyAlignment="1" applyProtection="1">
      <alignment horizontal="center"/>
    </xf>
    <xf numFmtId="167" fontId="23" fillId="0" borderId="0" xfId="0" applyNumberFormat="1" applyFont="1" applyBorder="1" applyAlignment="1" applyProtection="1">
      <alignment horizontal="center"/>
    </xf>
    <xf numFmtId="0" fontId="23" fillId="0" borderId="0" xfId="0" applyFont="1" applyBorder="1" applyAlignment="1" applyProtection="1"/>
    <xf numFmtId="0" fontId="38" fillId="0" borderId="0" xfId="0" applyFont="1" applyBorder="1" applyAlignment="1" applyProtection="1">
      <alignment horizontal="centerContinuous"/>
    </xf>
    <xf numFmtId="49" fontId="23" fillId="0" borderId="45" xfId="0" applyNumberFormat="1" applyFont="1" applyBorder="1" applyAlignment="1" applyProtection="1">
      <alignment horizontal="center"/>
      <protection locked="0"/>
    </xf>
    <xf numFmtId="0" fontId="32" fillId="0" borderId="0" xfId="0" applyFont="1" applyBorder="1" applyAlignment="1" applyProtection="1">
      <alignment horizontal="center"/>
    </xf>
    <xf numFmtId="0" fontId="22" fillId="0" borderId="0" xfId="0" applyFont="1" applyBorder="1" applyAlignment="1" applyProtection="1"/>
    <xf numFmtId="0" fontId="26" fillId="0" borderId="0" xfId="0" applyFont="1" applyBorder="1" applyAlignment="1" applyProtection="1">
      <alignment horizontal="left"/>
    </xf>
    <xf numFmtId="0" fontId="23" fillId="0" borderId="0" xfId="0" applyFont="1" applyBorder="1" applyAlignment="1" applyProtection="1">
      <alignment horizontal="left"/>
    </xf>
    <xf numFmtId="0" fontId="23" fillId="0" borderId="0" xfId="0" applyFont="1" applyBorder="1" applyProtection="1"/>
    <xf numFmtId="0" fontId="23" fillId="0" borderId="0" xfId="0" applyFont="1" applyBorder="1" applyAlignment="1" applyProtection="1">
      <alignment horizontal="right"/>
    </xf>
    <xf numFmtId="0" fontId="22" fillId="0" borderId="0" xfId="0" applyFont="1" applyBorder="1" applyAlignment="1" applyProtection="1">
      <alignment horizontal="right"/>
    </xf>
    <xf numFmtId="49" fontId="23" fillId="0" borderId="0" xfId="0" applyNumberFormat="1" applyFont="1" applyBorder="1" applyAlignment="1" applyProtection="1">
      <alignment horizontal="center"/>
    </xf>
    <xf numFmtId="0" fontId="39" fillId="0" borderId="0" xfId="0" applyFont="1" applyProtection="1"/>
    <xf numFmtId="0" fontId="20" fillId="0" borderId="0" xfId="0" applyFont="1" applyBorder="1" applyAlignment="1" applyProtection="1">
      <alignment horizontal="center"/>
    </xf>
    <xf numFmtId="0" fontId="23" fillId="0" borderId="0" xfId="0" applyFont="1" applyBorder="1" applyAlignment="1" applyProtection="1">
      <alignment horizontal="right" vertical="center"/>
    </xf>
    <xf numFmtId="0" fontId="22" fillId="0" borderId="0" xfId="52" applyFont="1" applyProtection="1"/>
    <xf numFmtId="49" fontId="18" fillId="0" borderId="0" xfId="0" applyNumberFormat="1" applyFont="1" applyBorder="1" applyAlignment="1" applyProtection="1">
      <alignment horizontal="right" vertical="center"/>
    </xf>
    <xf numFmtId="0" fontId="18" fillId="0" borderId="0" xfId="0" applyFont="1" applyAlignment="1" applyProtection="1">
      <alignment horizontal="left" vertical="center"/>
    </xf>
    <xf numFmtId="0" fontId="18" fillId="0" borderId="0" xfId="0" applyFont="1" applyProtection="1"/>
    <xf numFmtId="0" fontId="22" fillId="0" borderId="0" xfId="0" applyFont="1" applyAlignment="1" applyProtection="1">
      <alignment horizontal="right" vertical="top"/>
    </xf>
    <xf numFmtId="49" fontId="18" fillId="0" borderId="0" xfId="0" applyNumberFormat="1" applyFont="1" applyAlignment="1" applyProtection="1">
      <alignment horizontal="right"/>
    </xf>
    <xf numFmtId="0" fontId="41" fillId="0" borderId="0" xfId="0" applyFont="1" applyBorder="1" applyAlignment="1" applyProtection="1">
      <alignment horizontal="left" indent="3"/>
    </xf>
    <xf numFmtId="0" fontId="18" fillId="0" borderId="0" xfId="0" applyFont="1" applyBorder="1" applyProtection="1"/>
    <xf numFmtId="0" fontId="22" fillId="0" borderId="108" xfId="0" applyFont="1" applyBorder="1" applyProtection="1"/>
    <xf numFmtId="0" fontId="36" fillId="0" borderId="0" xfId="0" applyFont="1" applyProtection="1"/>
    <xf numFmtId="164" fontId="36" fillId="0" borderId="0" xfId="0" applyNumberFormat="1" applyFont="1" applyProtection="1"/>
    <xf numFmtId="0" fontId="38" fillId="0" borderId="0" xfId="0" applyFont="1" applyProtection="1"/>
    <xf numFmtId="0" fontId="18" fillId="0" borderId="0" xfId="52" applyFont="1" applyAlignment="1" applyProtection="1">
      <alignment vertical="center"/>
    </xf>
    <xf numFmtId="49" fontId="22" fillId="0" borderId="8" xfId="51" applyNumberFormat="1" applyFont="1" applyBorder="1" applyAlignment="1">
      <alignment horizontal="left" indent="1"/>
    </xf>
    <xf numFmtId="49" fontId="22" fillId="0" borderId="15" xfId="51" applyNumberFormat="1" applyFont="1" applyBorder="1" applyAlignment="1">
      <alignment horizontal="left" indent="1"/>
    </xf>
    <xf numFmtId="49" fontId="22" fillId="0" borderId="13" xfId="51" applyNumberFormat="1" applyFont="1" applyBorder="1" applyAlignment="1">
      <alignment horizontal="left" vertical="center" indent="1"/>
    </xf>
    <xf numFmtId="49" fontId="22" fillId="0" borderId="8" xfId="51" applyNumberFormat="1" applyFont="1" applyBorder="1" applyAlignment="1">
      <alignment horizontal="left" vertical="center" indent="1"/>
    </xf>
    <xf numFmtId="49" fontId="22" fillId="0" borderId="50" xfId="51" applyNumberFormat="1" applyFont="1" applyBorder="1" applyAlignment="1">
      <alignment horizontal="left" vertical="center" indent="1"/>
    </xf>
    <xf numFmtId="49" fontId="22" fillId="0" borderId="8" xfId="3" applyNumberFormat="1" applyFont="1" applyBorder="1" applyAlignment="1">
      <alignment horizontal="left" vertical="center" indent="1"/>
    </xf>
    <xf numFmtId="49" fontId="20" fillId="12" borderId="15" xfId="51" applyNumberFormat="1" applyFont="1" applyFill="1" applyBorder="1" applyAlignment="1">
      <alignment horizontal="left" vertical="center" wrapText="1"/>
    </xf>
    <xf numFmtId="49" fontId="20" fillId="0" borderId="15" xfId="51" applyNumberFormat="1" applyFont="1" applyBorder="1" applyAlignment="1">
      <alignment horizontal="center" vertical="center" wrapText="1"/>
    </xf>
    <xf numFmtId="49" fontId="20" fillId="12" borderId="15" xfId="51" applyNumberFormat="1" applyFont="1" applyFill="1" applyBorder="1" applyAlignment="1">
      <alignment horizontal="left" vertical="center"/>
    </xf>
    <xf numFmtId="49" fontId="20" fillId="3" borderId="8" xfId="11" applyNumberFormat="1" applyFont="1" applyFill="1" applyBorder="1" applyAlignment="1">
      <alignment horizontal="left" vertical="center"/>
    </xf>
    <xf numFmtId="165" fontId="20" fillId="3" borderId="15" xfId="0" applyNumberFormat="1" applyFont="1" applyFill="1" applyBorder="1" applyAlignment="1">
      <alignment horizontal="left" vertical="center"/>
    </xf>
    <xf numFmtId="165" fontId="20" fillId="3" borderId="8" xfId="0" applyNumberFormat="1" applyFont="1" applyFill="1" applyBorder="1" applyAlignment="1">
      <alignment horizontal="left" vertical="center"/>
    </xf>
    <xf numFmtId="49" fontId="20" fillId="3" borderId="50" xfId="21" applyNumberFormat="1" applyFont="1" applyFill="1" applyBorder="1" applyAlignment="1">
      <alignment horizontal="left" vertical="center"/>
    </xf>
    <xf numFmtId="0" fontId="20" fillId="3" borderId="15" xfId="51" applyFont="1" applyFill="1" applyBorder="1" applyAlignment="1">
      <alignment vertical="center"/>
    </xf>
    <xf numFmtId="49" fontId="20" fillId="4" borderId="29" xfId="29" applyNumberFormat="1" applyFont="1" applyFill="1" applyBorder="1" applyAlignment="1">
      <alignment horizontal="left" vertical="center" wrapText="1" indent="2"/>
    </xf>
    <xf numFmtId="49" fontId="20" fillId="4" borderId="25" xfId="31" applyNumberFormat="1" applyFont="1" applyFill="1" applyBorder="1" applyAlignment="1">
      <alignment horizontal="left" vertical="center" wrapText="1" indent="2"/>
    </xf>
    <xf numFmtId="0" fontId="18" fillId="0" borderId="3" xfId="51" applyFont="1" applyBorder="1" applyAlignment="1">
      <alignment vertical="top"/>
    </xf>
    <xf numFmtId="0" fontId="21" fillId="11" borderId="69" xfId="9" applyNumberFormat="1" applyFont="1" applyFill="1" applyBorder="1" applyAlignment="1">
      <alignment horizontal="center" vertical="top"/>
    </xf>
    <xf numFmtId="0" fontId="18" fillId="4" borderId="52" xfId="0" applyFont="1" applyFill="1" applyBorder="1" applyAlignment="1">
      <alignment horizontal="left" vertical="center" wrapText="1" indent="1"/>
    </xf>
    <xf numFmtId="0" fontId="21" fillId="11" borderId="63" xfId="21" applyNumberFormat="1" applyFont="1" applyFill="1" applyBorder="1" applyAlignment="1">
      <alignment horizontal="center" vertical="center"/>
    </xf>
    <xf numFmtId="49" fontId="21" fillId="4" borderId="52" xfId="27" applyNumberFormat="1" applyFont="1" applyFill="1" applyBorder="1" applyAlignment="1">
      <alignment horizontal="left" vertical="center"/>
    </xf>
    <xf numFmtId="0" fontId="18" fillId="4" borderId="65" xfId="0" applyFont="1" applyFill="1" applyBorder="1" applyAlignment="1">
      <alignment horizontal="left" vertical="center" wrapText="1" indent="1"/>
    </xf>
    <xf numFmtId="0" fontId="41" fillId="0" borderId="16" xfId="34" applyFont="1" applyBorder="1" applyAlignment="1">
      <alignment horizontal="center"/>
    </xf>
    <xf numFmtId="0" fontId="20" fillId="0" borderId="3" xfId="34" applyFont="1" applyBorder="1" applyAlignment="1"/>
    <xf numFmtId="170" fontId="20" fillId="0" borderId="3" xfId="34" applyNumberFormat="1" applyFont="1" applyBorder="1" applyAlignment="1">
      <alignment horizontal="center" vertical="center"/>
    </xf>
    <xf numFmtId="1" fontId="20" fillId="0" borderId="3" xfId="34" applyNumberFormat="1" applyFont="1" applyBorder="1" applyAlignment="1">
      <alignment horizontal="center" vertical="center"/>
    </xf>
    <xf numFmtId="0" fontId="19" fillId="0" borderId="0" xfId="34" applyFont="1"/>
    <xf numFmtId="0" fontId="20" fillId="0" borderId="4" xfId="51" applyFont="1" applyBorder="1" applyAlignment="1">
      <alignment horizontal="center" vertical="top" wrapText="1"/>
    </xf>
    <xf numFmtId="170" fontId="20" fillId="0" borderId="4" xfId="51" applyNumberFormat="1" applyFont="1" applyBorder="1" applyAlignment="1">
      <alignment horizontal="center" vertical="top" wrapText="1"/>
    </xf>
    <xf numFmtId="1" fontId="20" fillId="0" borderId="4" xfId="51" applyNumberFormat="1" applyFont="1" applyBorder="1" applyAlignment="1">
      <alignment horizontal="center" vertical="top" wrapText="1"/>
    </xf>
    <xf numFmtId="1" fontId="20" fillId="0" borderId="4" xfId="2" applyNumberFormat="1" applyFont="1" applyBorder="1" applyAlignment="1">
      <alignment horizontal="center" vertical="top" wrapText="1"/>
    </xf>
    <xf numFmtId="0" fontId="23" fillId="0" borderId="48" xfId="0" applyNumberFormat="1" applyFont="1" applyBorder="1" applyAlignment="1">
      <alignment vertical="center"/>
    </xf>
    <xf numFmtId="38" fontId="22" fillId="0" borderId="3" xfId="33" applyNumberFormat="1" applyFont="1" applyFill="1" applyBorder="1" applyAlignment="1" applyProtection="1">
      <alignment horizontal="right"/>
      <protection locked="0"/>
    </xf>
    <xf numFmtId="0" fontId="19" fillId="0" borderId="0" xfId="33" applyFont="1"/>
    <xf numFmtId="38" fontId="22" fillId="11" borderId="26" xfId="33" applyNumberFormat="1" applyFont="1" applyFill="1" applyBorder="1" applyAlignment="1">
      <alignment horizontal="right"/>
    </xf>
    <xf numFmtId="38" fontId="22" fillId="11" borderId="26" xfId="33" applyNumberFormat="1" applyFont="1" applyFill="1" applyBorder="1" applyAlignment="1" applyProtection="1">
      <alignment horizontal="right"/>
    </xf>
    <xf numFmtId="38" fontId="22" fillId="11" borderId="17" xfId="33" applyNumberFormat="1" applyFont="1" applyFill="1" applyBorder="1" applyAlignment="1">
      <alignment horizontal="right"/>
    </xf>
    <xf numFmtId="0" fontId="19" fillId="0" borderId="0" xfId="33" applyFont="1" applyAlignment="1">
      <alignment vertical="top"/>
    </xf>
    <xf numFmtId="38" fontId="22" fillId="4" borderId="16" xfId="33" applyNumberFormat="1" applyFont="1" applyFill="1" applyBorder="1" applyAlignment="1" applyProtection="1">
      <alignment horizontal="right"/>
    </xf>
    <xf numFmtId="38" fontId="22" fillId="3" borderId="16" xfId="33" applyNumberFormat="1" applyFont="1" applyFill="1" applyBorder="1" applyAlignment="1" applyProtection="1">
      <alignment horizontal="right"/>
    </xf>
    <xf numFmtId="38" fontId="22" fillId="4" borderId="16" xfId="34" applyNumberFormat="1" applyFont="1" applyFill="1" applyBorder="1" applyAlignment="1" applyProtection="1">
      <alignment horizontal="right"/>
    </xf>
    <xf numFmtId="0" fontId="19" fillId="0" borderId="0" xfId="34" applyFont="1" applyAlignment="1">
      <alignment vertical="top" wrapText="1"/>
    </xf>
    <xf numFmtId="49" fontId="21" fillId="4" borderId="29" xfId="49" applyNumberFormat="1" applyFont="1" applyFill="1" applyBorder="1" applyAlignment="1">
      <alignment horizontal="left" vertical="center" indent="2"/>
    </xf>
    <xf numFmtId="0" fontId="18" fillId="4" borderId="52" xfId="34" applyFont="1" applyFill="1" applyBorder="1" applyAlignment="1">
      <alignment horizontal="center" vertical="top"/>
    </xf>
    <xf numFmtId="38" fontId="22" fillId="4" borderId="20" xfId="34" applyNumberFormat="1" applyFont="1" applyFill="1" applyBorder="1" applyAlignment="1" applyProtection="1">
      <alignment horizontal="right"/>
    </xf>
    <xf numFmtId="49" fontId="18" fillId="0" borderId="15" xfId="49" applyNumberFormat="1" applyFont="1" applyBorder="1" applyAlignment="1">
      <alignment horizontal="left" vertical="center" indent="2"/>
    </xf>
    <xf numFmtId="0" fontId="18" fillId="0" borderId="4" xfId="34" applyFont="1" applyBorder="1" applyAlignment="1">
      <alignment horizontal="center" vertical="center"/>
    </xf>
    <xf numFmtId="38" fontId="22" fillId="0" borderId="11" xfId="34" applyNumberFormat="1" applyFont="1" applyFill="1" applyBorder="1" applyAlignment="1" applyProtection="1">
      <alignment horizontal="right"/>
      <protection locked="0"/>
    </xf>
    <xf numFmtId="38" fontId="22" fillId="3" borderId="21" xfId="34" applyNumberFormat="1" applyFont="1" applyFill="1" applyBorder="1" applyAlignment="1" applyProtection="1">
      <alignment horizontal="right"/>
    </xf>
    <xf numFmtId="0" fontId="18" fillId="4" borderId="52" xfId="34" applyFont="1" applyFill="1" applyBorder="1" applyAlignment="1">
      <alignment horizontal="left" vertical="center"/>
    </xf>
    <xf numFmtId="38" fontId="22" fillId="4" borderId="24" xfId="34" applyNumberFormat="1" applyFont="1" applyFill="1" applyBorder="1" applyAlignment="1" applyProtection="1">
      <alignment horizontal="right"/>
    </xf>
    <xf numFmtId="38" fontId="22" fillId="11" borderId="69" xfId="34" applyNumberFormat="1" applyFont="1" applyFill="1" applyBorder="1" applyAlignment="1">
      <alignment horizontal="right"/>
    </xf>
    <xf numFmtId="38" fontId="22" fillId="11" borderId="69" xfId="34" applyNumberFormat="1" applyFont="1" applyFill="1" applyBorder="1" applyAlignment="1" applyProtection="1">
      <alignment horizontal="right"/>
    </xf>
    <xf numFmtId="38" fontId="22" fillId="11" borderId="63" xfId="34" applyNumberFormat="1" applyFont="1" applyFill="1" applyBorder="1" applyAlignment="1">
      <alignment horizontal="right"/>
    </xf>
    <xf numFmtId="38" fontId="22" fillId="4" borderId="0" xfId="34" applyNumberFormat="1" applyFont="1" applyFill="1" applyBorder="1" applyAlignment="1" applyProtection="1">
      <alignment horizontal="right"/>
    </xf>
    <xf numFmtId="38" fontId="22" fillId="3" borderId="9" xfId="34" applyNumberFormat="1" applyFont="1" applyFill="1" applyBorder="1" applyAlignment="1" applyProtection="1">
      <alignment horizontal="right"/>
    </xf>
    <xf numFmtId="38" fontId="22" fillId="4" borderId="4" xfId="34" applyNumberFormat="1" applyFont="1" applyFill="1" applyBorder="1" applyAlignment="1" applyProtection="1">
      <alignment horizontal="right"/>
    </xf>
    <xf numFmtId="38" fontId="22" fillId="3" borderId="14" xfId="34" applyNumberFormat="1" applyFont="1" applyFill="1" applyBorder="1" applyAlignment="1" applyProtection="1">
      <alignment horizontal="right"/>
    </xf>
    <xf numFmtId="38" fontId="22" fillId="4" borderId="8" xfId="34" applyNumberFormat="1" applyFont="1" applyFill="1" applyBorder="1" applyAlignment="1" applyProtection="1">
      <alignment horizontal="right"/>
    </xf>
    <xf numFmtId="38" fontId="22" fillId="3" borderId="0" xfId="34" applyNumberFormat="1" applyFont="1" applyFill="1" applyBorder="1" applyAlignment="1" applyProtection="1">
      <alignment horizontal="right"/>
    </xf>
    <xf numFmtId="38" fontId="22" fillId="3" borderId="16" xfId="34" applyNumberFormat="1" applyFont="1" applyFill="1" applyBorder="1" applyAlignment="1" applyProtection="1">
      <alignment horizontal="right"/>
    </xf>
    <xf numFmtId="38" fontId="22" fillId="10" borderId="16" xfId="34" applyNumberFormat="1" applyFont="1" applyFill="1" applyBorder="1" applyAlignment="1" applyProtection="1">
      <alignment horizontal="right"/>
    </xf>
    <xf numFmtId="0" fontId="18" fillId="4" borderId="52" xfId="49" applyFont="1" applyFill="1" applyBorder="1" applyAlignment="1"/>
    <xf numFmtId="38" fontId="22" fillId="4" borderId="52" xfId="34" applyNumberFormat="1" applyFont="1" applyFill="1" applyBorder="1" applyAlignment="1" applyProtection="1">
      <alignment horizontal="right"/>
    </xf>
    <xf numFmtId="49" fontId="18" fillId="0" borderId="15" xfId="49" applyNumberFormat="1" applyFont="1" applyBorder="1" applyAlignment="1">
      <alignment horizontal="left" vertical="top" wrapText="1" indent="2"/>
    </xf>
    <xf numFmtId="0" fontId="18" fillId="0" borderId="4" xfId="0" applyFont="1" applyBorder="1" applyAlignment="1">
      <alignment horizontal="center"/>
    </xf>
    <xf numFmtId="38" fontId="22" fillId="4" borderId="11" xfId="34" applyNumberFormat="1" applyFont="1" applyFill="1" applyBorder="1" applyAlignment="1" applyProtection="1">
      <alignment horizontal="right"/>
    </xf>
    <xf numFmtId="0" fontId="18" fillId="4" borderId="52" xfId="0" applyFont="1" applyFill="1" applyBorder="1" applyAlignment="1">
      <alignment horizontal="left"/>
    </xf>
    <xf numFmtId="49" fontId="21" fillId="0" borderId="23" xfId="49" applyNumberFormat="1" applyFont="1" applyBorder="1" applyAlignment="1">
      <alignment horizontal="left" vertical="center" wrapText="1" indent="2"/>
    </xf>
    <xf numFmtId="0" fontId="23" fillId="0" borderId="12" xfId="0" applyFont="1" applyBorder="1" applyAlignment="1"/>
    <xf numFmtId="38" fontId="22" fillId="4" borderId="10" xfId="34" applyNumberFormat="1" applyFont="1" applyFill="1" applyBorder="1" applyAlignment="1" applyProtection="1">
      <alignment horizontal="right"/>
    </xf>
    <xf numFmtId="0" fontId="22" fillId="11" borderId="26" xfId="34" applyFont="1" applyFill="1" applyBorder="1" applyAlignment="1">
      <alignment horizontal="center" vertical="center"/>
    </xf>
    <xf numFmtId="38" fontId="22" fillId="11" borderId="26" xfId="34" applyNumberFormat="1" applyFont="1" applyFill="1" applyBorder="1" applyAlignment="1" applyProtection="1">
      <alignment horizontal="right"/>
    </xf>
    <xf numFmtId="38" fontId="22" fillId="11" borderId="17" xfId="34" applyNumberFormat="1" applyFont="1" applyFill="1" applyBorder="1" applyAlignment="1" applyProtection="1">
      <alignment horizontal="right"/>
    </xf>
    <xf numFmtId="0" fontId="23" fillId="0" borderId="0" xfId="34" applyFont="1"/>
    <xf numFmtId="49" fontId="20" fillId="8" borderId="49" xfId="49" applyNumberFormat="1" applyFont="1" applyFill="1" applyBorder="1" applyAlignment="1">
      <alignment horizontal="center" vertical="center"/>
    </xf>
    <xf numFmtId="38" fontId="22" fillId="3" borderId="9" xfId="49" applyNumberFormat="1" applyFont="1" applyFill="1" applyBorder="1" applyAlignment="1" applyProtection="1">
      <alignment horizontal="right"/>
    </xf>
    <xf numFmtId="49" fontId="20" fillId="3" borderId="17" xfId="49" applyNumberFormat="1" applyFont="1" applyFill="1" applyBorder="1" applyAlignment="1">
      <alignment horizontal="center" vertical="center"/>
    </xf>
    <xf numFmtId="49" fontId="18" fillId="0" borderId="8" xfId="49" applyNumberFormat="1" applyFont="1" applyBorder="1" applyAlignment="1">
      <alignment horizontal="left" vertical="center" wrapText="1" indent="1"/>
    </xf>
    <xf numFmtId="49" fontId="18" fillId="0" borderId="16" xfId="49" applyNumberFormat="1" applyFont="1" applyBorder="1" applyAlignment="1">
      <alignment horizontal="center" vertical="top"/>
    </xf>
    <xf numFmtId="38" fontId="22" fillId="0" borderId="16" xfId="49" applyNumberFormat="1" applyFont="1" applyBorder="1" applyAlignment="1" applyProtection="1">
      <alignment horizontal="right"/>
      <protection locked="0"/>
    </xf>
    <xf numFmtId="38" fontId="22" fillId="3" borderId="9" xfId="50" applyNumberFormat="1" applyFont="1" applyFill="1" applyBorder="1" applyAlignment="1" applyProtection="1">
      <alignment horizontal="right"/>
    </xf>
    <xf numFmtId="38" fontId="22" fillId="0" borderId="16" xfId="50" applyNumberFormat="1" applyFont="1" applyBorder="1" applyAlignment="1" applyProtection="1">
      <alignment horizontal="right"/>
      <protection locked="0"/>
    </xf>
    <xf numFmtId="49" fontId="18" fillId="0" borderId="16" xfId="49" applyNumberFormat="1" applyFont="1" applyBorder="1" applyAlignment="1">
      <alignment horizontal="center" vertical="center"/>
    </xf>
    <xf numFmtId="38" fontId="22" fillId="0" borderId="16" xfId="49" applyNumberFormat="1" applyFont="1" applyFill="1" applyBorder="1" applyAlignment="1" applyProtection="1">
      <alignment horizontal="right"/>
      <protection locked="0"/>
    </xf>
    <xf numFmtId="38" fontId="22" fillId="3" borderId="16" xfId="49" applyNumberFormat="1" applyFont="1" applyFill="1" applyBorder="1" applyAlignment="1" applyProtection="1">
      <alignment horizontal="right"/>
    </xf>
    <xf numFmtId="38" fontId="22" fillId="9" borderId="8" xfId="49" applyNumberFormat="1" applyFont="1" applyFill="1" applyBorder="1" applyAlignment="1" applyProtection="1">
      <alignment horizontal="right"/>
    </xf>
    <xf numFmtId="38" fontId="22" fillId="3" borderId="3" xfId="49" applyNumberFormat="1" applyFont="1" applyFill="1" applyBorder="1" applyAlignment="1" applyProtection="1">
      <alignment horizontal="right"/>
    </xf>
    <xf numFmtId="38" fontId="22" fillId="3" borderId="14" xfId="49" applyNumberFormat="1" applyFont="1" applyFill="1" applyBorder="1" applyAlignment="1" applyProtection="1">
      <alignment horizontal="right"/>
    </xf>
    <xf numFmtId="49" fontId="18" fillId="0" borderId="8" xfId="0" applyNumberFormat="1" applyFont="1" applyBorder="1" applyAlignment="1" applyProtection="1">
      <alignment horizontal="left" vertical="center" wrapText="1" indent="1"/>
    </xf>
    <xf numFmtId="38" fontId="22" fillId="9" borderId="16" xfId="49" applyNumberFormat="1" applyFont="1" applyFill="1" applyBorder="1" applyAlignment="1" applyProtection="1">
      <alignment horizontal="right"/>
    </xf>
    <xf numFmtId="38" fontId="22" fillId="3" borderId="4" xfId="49" applyNumberFormat="1" applyFont="1" applyFill="1" applyBorder="1" applyAlignment="1" applyProtection="1">
      <alignment horizontal="right"/>
    </xf>
    <xf numFmtId="0" fontId="18" fillId="0" borderId="8" xfId="0" applyFont="1" applyBorder="1" applyAlignment="1" applyProtection="1">
      <alignment horizontal="left" vertical="center" wrapText="1" indent="1"/>
    </xf>
    <xf numFmtId="0" fontId="21" fillId="3" borderId="8" xfId="50" applyFont="1" applyFill="1" applyBorder="1" applyAlignment="1">
      <alignment vertical="center"/>
    </xf>
    <xf numFmtId="0" fontId="18" fillId="3" borderId="17" xfId="50" applyFont="1" applyFill="1" applyBorder="1" applyAlignment="1">
      <alignment horizontal="center" vertical="center"/>
    </xf>
    <xf numFmtId="38" fontId="22" fillId="3" borderId="4" xfId="50" applyNumberFormat="1" applyFont="1" applyFill="1" applyBorder="1" applyAlignment="1" applyProtection="1">
      <alignment horizontal="right"/>
    </xf>
    <xf numFmtId="38" fontId="22" fillId="3" borderId="16" xfId="50" applyNumberFormat="1" applyFont="1" applyFill="1" applyBorder="1" applyAlignment="1" applyProtection="1">
      <alignment horizontal="right"/>
    </xf>
    <xf numFmtId="49" fontId="18" fillId="0" borderId="8" xfId="50" applyNumberFormat="1" applyFont="1" applyBorder="1" applyAlignment="1">
      <alignment horizontal="left" vertical="center" wrapText="1" indent="1"/>
    </xf>
    <xf numFmtId="49" fontId="18" fillId="0" borderId="16" xfId="50" applyNumberFormat="1" applyFont="1" applyBorder="1" applyAlignment="1">
      <alignment horizontal="center" vertical="center"/>
    </xf>
    <xf numFmtId="38" fontId="22" fillId="0" borderId="16" xfId="50" applyNumberFormat="1" applyFont="1" applyFill="1" applyBorder="1" applyAlignment="1" applyProtection="1">
      <alignment horizontal="right"/>
      <protection locked="0"/>
    </xf>
    <xf numFmtId="0" fontId="18" fillId="0" borderId="16" xfId="50" applyFont="1" applyBorder="1" applyAlignment="1">
      <alignment horizontal="center" vertical="top"/>
    </xf>
    <xf numFmtId="38" fontId="22" fillId="3" borderId="50" xfId="50" applyNumberFormat="1" applyFont="1" applyFill="1" applyBorder="1" applyAlignment="1" applyProtection="1">
      <alignment horizontal="right"/>
    </xf>
    <xf numFmtId="38" fontId="22" fillId="9" borderId="16" xfId="50" applyNumberFormat="1" applyFont="1" applyFill="1" applyBorder="1" applyAlignment="1" applyProtection="1">
      <alignment horizontal="right"/>
    </xf>
    <xf numFmtId="38" fontId="22" fillId="3" borderId="3" xfId="50" applyNumberFormat="1" applyFont="1" applyFill="1" applyBorder="1" applyAlignment="1" applyProtection="1">
      <alignment horizontal="right"/>
    </xf>
    <xf numFmtId="38" fontId="22" fillId="3" borderId="14" xfId="50" applyNumberFormat="1" applyFont="1" applyFill="1" applyBorder="1" applyAlignment="1" applyProtection="1">
      <alignment horizontal="right"/>
    </xf>
    <xf numFmtId="0" fontId="18" fillId="0" borderId="16" xfId="50" applyFont="1" applyBorder="1" applyAlignment="1">
      <alignment horizontal="center" vertical="center"/>
    </xf>
    <xf numFmtId="38" fontId="27" fillId="3" borderId="9" xfId="50" applyNumberFormat="1" applyFont="1" applyFill="1" applyBorder="1" applyAlignment="1" applyProtection="1">
      <alignment horizontal="right"/>
    </xf>
    <xf numFmtId="49" fontId="18" fillId="0" borderId="16" xfId="0" applyNumberFormat="1" applyFont="1" applyBorder="1" applyAlignment="1">
      <alignment horizontal="left" vertical="top" wrapText="1" indent="1"/>
    </xf>
    <xf numFmtId="0" fontId="21" fillId="4" borderId="29" xfId="0" applyFont="1" applyFill="1" applyBorder="1" applyAlignment="1">
      <alignment horizontal="left" vertical="top" wrapText="1" indent="2"/>
    </xf>
    <xf numFmtId="0" fontId="23" fillId="4" borderId="52" xfId="0" applyFont="1" applyFill="1" applyBorder="1" applyAlignment="1">
      <alignment horizontal="center"/>
    </xf>
    <xf numFmtId="38" fontId="22" fillId="4" borderId="24" xfId="0" applyNumberFormat="1" applyFont="1" applyFill="1" applyBorder="1" applyAlignment="1" applyProtection="1">
      <alignment horizontal="right"/>
    </xf>
    <xf numFmtId="49" fontId="20" fillId="8" borderId="49" xfId="0" applyNumberFormat="1" applyFont="1" applyFill="1" applyBorder="1" applyAlignment="1">
      <alignment horizontal="center" vertical="center"/>
    </xf>
    <xf numFmtId="38" fontId="22" fillId="3" borderId="10" xfId="36" applyNumberFormat="1" applyFont="1" applyFill="1" applyBorder="1" applyAlignment="1" applyProtection="1">
      <alignment horizontal="right"/>
    </xf>
    <xf numFmtId="38" fontId="22" fillId="3" borderId="0" xfId="36" applyNumberFormat="1" applyFont="1" applyFill="1" applyBorder="1" applyAlignment="1" applyProtection="1">
      <alignment horizontal="right"/>
    </xf>
    <xf numFmtId="165" fontId="21" fillId="0" borderId="15" xfId="0" applyNumberFormat="1" applyFont="1" applyFill="1" applyBorder="1" applyAlignment="1">
      <alignment horizontal="left" vertical="center"/>
    </xf>
    <xf numFmtId="49" fontId="20" fillId="0" borderId="49" xfId="0" applyNumberFormat="1" applyFont="1" applyFill="1" applyBorder="1" applyAlignment="1">
      <alignment horizontal="left" vertical="center"/>
    </xf>
    <xf numFmtId="38" fontId="22" fillId="3" borderId="9" xfId="36" applyNumberFormat="1" applyFont="1" applyFill="1" applyBorder="1" applyAlignment="1" applyProtection="1">
      <alignment horizontal="right"/>
    </xf>
    <xf numFmtId="49" fontId="21" fillId="3" borderId="17" xfId="0" applyNumberFormat="1" applyFont="1" applyFill="1" applyBorder="1" applyAlignment="1">
      <alignment horizontal="center" vertical="center"/>
    </xf>
    <xf numFmtId="38" fontId="22" fillId="3" borderId="9" xfId="36" applyNumberFormat="1" applyFont="1" applyFill="1" applyBorder="1" applyAlignment="1" applyProtection="1">
      <alignment horizontal="left"/>
    </xf>
    <xf numFmtId="0" fontId="18" fillId="0" borderId="8" xfId="33" applyFont="1" applyFill="1" applyBorder="1" applyAlignment="1">
      <alignment horizontal="left" vertical="center" indent="1"/>
    </xf>
    <xf numFmtId="0" fontId="18" fillId="0" borderId="8" xfId="33" applyFont="1" applyFill="1" applyBorder="1" applyAlignment="1">
      <alignment horizontal="left" vertical="center" wrapText="1" indent="1"/>
    </xf>
    <xf numFmtId="49" fontId="18" fillId="0" borderId="16" xfId="0" applyNumberFormat="1" applyFont="1" applyFill="1" applyBorder="1" applyAlignment="1">
      <alignment horizontal="center" vertical="top"/>
    </xf>
    <xf numFmtId="38" fontId="22" fillId="10" borderId="4" xfId="36" applyNumberFormat="1" applyFont="1" applyFill="1" applyBorder="1" applyAlignment="1" applyProtection="1">
      <alignment horizontal="right"/>
    </xf>
    <xf numFmtId="49" fontId="18" fillId="0" borderId="16" xfId="0" applyNumberFormat="1" applyFont="1" applyBorder="1" applyAlignment="1">
      <alignment horizontal="left" vertical="center" indent="1"/>
    </xf>
    <xf numFmtId="38" fontId="22" fillId="0" borderId="3" xfId="36" applyNumberFormat="1" applyFont="1" applyFill="1" applyBorder="1" applyAlignment="1" applyProtection="1">
      <alignment horizontal="right"/>
      <protection locked="0"/>
    </xf>
    <xf numFmtId="38" fontId="22" fillId="3" borderId="3" xfId="36" applyNumberFormat="1" applyFont="1" applyFill="1" applyBorder="1" applyAlignment="1" applyProtection="1">
      <alignment horizontal="right"/>
    </xf>
    <xf numFmtId="49" fontId="18" fillId="0" borderId="16" xfId="0" applyNumberFormat="1" applyFont="1" applyBorder="1" applyAlignment="1">
      <alignment horizontal="center"/>
    </xf>
    <xf numFmtId="38" fontId="22" fillId="0" borderId="16" xfId="36" applyNumberFormat="1" applyFont="1" applyFill="1" applyBorder="1" applyAlignment="1" applyProtection="1">
      <alignment horizontal="right"/>
      <protection locked="0"/>
    </xf>
    <xf numFmtId="49" fontId="18" fillId="0" borderId="16" xfId="0" applyNumberFormat="1" applyFont="1" applyBorder="1" applyAlignment="1">
      <alignment horizontal="center" vertical="top"/>
    </xf>
    <xf numFmtId="38" fontId="22" fillId="3" borderId="4" xfId="36" applyNumberFormat="1" applyFont="1" applyFill="1" applyBorder="1" applyAlignment="1" applyProtection="1">
      <alignment horizontal="right"/>
    </xf>
    <xf numFmtId="38" fontId="22" fillId="0" borderId="4" xfId="36" applyNumberFormat="1" applyFont="1" applyFill="1" applyBorder="1" applyAlignment="1" applyProtection="1">
      <alignment horizontal="right"/>
      <protection locked="0"/>
    </xf>
    <xf numFmtId="165" fontId="18" fillId="0" borderId="2" xfId="0" applyNumberFormat="1" applyFont="1" applyFill="1" applyBorder="1" applyAlignment="1" applyProtection="1">
      <alignment horizontal="left" vertical="center" indent="1" readingOrder="1"/>
    </xf>
    <xf numFmtId="165" fontId="18" fillId="0" borderId="2" xfId="0" applyNumberFormat="1" applyFont="1" applyFill="1" applyBorder="1" applyAlignment="1" applyProtection="1">
      <alignment horizontal="left" vertical="center" indent="1"/>
    </xf>
    <xf numFmtId="165" fontId="18" fillId="0" borderId="2" xfId="0" applyNumberFormat="1" applyFont="1" applyFill="1" applyBorder="1" applyAlignment="1" applyProtection="1">
      <alignment horizontal="left" vertical="center" wrapText="1" indent="1"/>
    </xf>
    <xf numFmtId="0" fontId="18" fillId="0" borderId="0" xfId="0" applyFont="1" applyFill="1" applyAlignment="1" applyProtection="1">
      <alignment horizontal="left" vertical="center" indent="1"/>
    </xf>
    <xf numFmtId="49" fontId="21" fillId="4" borderId="29" xfId="36" applyNumberFormat="1" applyFont="1" applyFill="1" applyBorder="1" applyAlignment="1">
      <alignment horizontal="left" vertical="center" wrapText="1" indent="2"/>
    </xf>
    <xf numFmtId="0" fontId="23" fillId="4" borderId="52" xfId="0" applyFont="1" applyFill="1" applyBorder="1" applyAlignment="1">
      <alignment horizontal="left" vertical="center"/>
    </xf>
    <xf numFmtId="38" fontId="22" fillId="4" borderId="20" xfId="36" applyNumberFormat="1" applyFont="1" applyFill="1" applyBorder="1" applyAlignment="1" applyProtection="1">
      <alignment horizontal="right"/>
    </xf>
    <xf numFmtId="0" fontId="21" fillId="4" borderId="25" xfId="0" applyFont="1" applyFill="1" applyBorder="1" applyAlignment="1">
      <alignment horizontal="left" vertical="center" indent="2"/>
    </xf>
    <xf numFmtId="0" fontId="23" fillId="4" borderId="65" xfId="0" applyFont="1" applyFill="1" applyBorder="1" applyAlignment="1">
      <alignment horizontal="left" vertical="center"/>
    </xf>
    <xf numFmtId="38" fontId="22" fillId="4" borderId="24" xfId="0" applyNumberFormat="1" applyFont="1" applyFill="1" applyBorder="1" applyAlignment="1">
      <alignment horizontal="right"/>
    </xf>
    <xf numFmtId="0" fontId="21" fillId="4" borderId="25" xfId="34" applyFont="1" applyFill="1" applyBorder="1" applyAlignment="1">
      <alignment horizontal="left" vertical="top" wrapText="1"/>
    </xf>
    <xf numFmtId="0" fontId="18" fillId="4" borderId="65" xfId="0" applyFont="1" applyFill="1" applyBorder="1" applyAlignment="1">
      <alignment horizontal="left" vertical="top"/>
    </xf>
    <xf numFmtId="0" fontId="19" fillId="0" borderId="0" xfId="34" applyFont="1" applyAlignment="1"/>
    <xf numFmtId="3" fontId="19" fillId="0" borderId="0" xfId="34" applyNumberFormat="1" applyFont="1"/>
    <xf numFmtId="0" fontId="20" fillId="0" borderId="0" xfId="34" applyFont="1" applyFill="1" applyBorder="1" applyAlignment="1" applyProtection="1">
      <alignment horizontal="centerContinuous" vertical="center"/>
    </xf>
    <xf numFmtId="0" fontId="22" fillId="0" borderId="0" xfId="0" applyFont="1" applyBorder="1" applyAlignment="1">
      <alignment horizontal="centerContinuous" vertical="center"/>
    </xf>
    <xf numFmtId="0" fontId="21" fillId="0" borderId="71" xfId="34" applyFont="1" applyFill="1" applyBorder="1" applyAlignment="1" applyProtection="1">
      <alignment horizontal="center" vertical="top" wrapText="1"/>
    </xf>
    <xf numFmtId="0" fontId="20" fillId="0" borderId="56" xfId="0" applyFont="1" applyFill="1" applyBorder="1" applyAlignment="1">
      <alignment horizontal="center" vertical="center"/>
    </xf>
    <xf numFmtId="49" fontId="21" fillId="0" borderId="56" xfId="34" applyNumberFormat="1" applyFont="1" applyFill="1" applyBorder="1" applyAlignment="1" applyProtection="1">
      <alignment horizontal="center" vertical="top"/>
    </xf>
    <xf numFmtId="49" fontId="21" fillId="0" borderId="56" xfId="34" applyNumberFormat="1" applyFont="1" applyFill="1" applyBorder="1" applyAlignment="1">
      <alignment horizontal="center" vertical="top"/>
    </xf>
    <xf numFmtId="0" fontId="20" fillId="0" borderId="79" xfId="34" applyFont="1" applyFill="1" applyBorder="1" applyAlignment="1" applyProtection="1">
      <alignment horizontal="center" vertical="top" wrapText="1"/>
    </xf>
    <xf numFmtId="0" fontId="31" fillId="0" borderId="72" xfId="0" applyFont="1" applyBorder="1" applyAlignment="1">
      <alignment horizontal="center" vertical="top" wrapText="1"/>
    </xf>
    <xf numFmtId="49" fontId="20" fillId="0" borderId="72" xfId="34" applyNumberFormat="1" applyFont="1" applyFill="1" applyBorder="1" applyAlignment="1" applyProtection="1">
      <alignment horizontal="center" vertical="top" wrapText="1"/>
    </xf>
    <xf numFmtId="49" fontId="20" fillId="0" borderId="72" xfId="34" applyNumberFormat="1" applyFont="1" applyFill="1" applyBorder="1" applyAlignment="1">
      <alignment horizontal="center" vertical="top" wrapText="1"/>
    </xf>
    <xf numFmtId="49" fontId="20" fillId="11" borderId="15" xfId="0" applyNumberFormat="1" applyFont="1" applyFill="1" applyBorder="1" applyAlignment="1">
      <alignment horizontal="left" vertical="center"/>
    </xf>
    <xf numFmtId="49" fontId="31" fillId="11" borderId="73" xfId="0" applyNumberFormat="1" applyFont="1" applyFill="1" applyBorder="1" applyAlignment="1">
      <alignment horizontal="center" vertical="center"/>
    </xf>
    <xf numFmtId="49" fontId="23" fillId="3" borderId="4" xfId="0" applyNumberFormat="1" applyFont="1" applyFill="1" applyBorder="1"/>
    <xf numFmtId="49" fontId="23" fillId="3" borderId="9" xfId="0" applyNumberFormat="1" applyFont="1" applyFill="1" applyBorder="1"/>
    <xf numFmtId="49" fontId="20" fillId="11" borderId="8" xfId="49" applyNumberFormat="1" applyFont="1" applyFill="1" applyBorder="1" applyAlignment="1">
      <alignment horizontal="left" vertical="center"/>
    </xf>
    <xf numFmtId="0" fontId="22" fillId="11" borderId="26" xfId="33" applyFont="1" applyFill="1" applyBorder="1" applyAlignment="1">
      <alignment vertical="top"/>
    </xf>
    <xf numFmtId="49" fontId="20" fillId="8" borderId="8" xfId="0" applyNumberFormat="1" applyFont="1" applyFill="1" applyBorder="1" applyAlignment="1">
      <alignment horizontal="left" vertical="center"/>
    </xf>
    <xf numFmtId="0" fontId="20" fillId="8" borderId="16" xfId="33" applyFont="1" applyFill="1" applyBorder="1" applyAlignment="1">
      <alignment horizontal="center"/>
    </xf>
    <xf numFmtId="49" fontId="20" fillId="8" borderId="8" xfId="49" applyNumberFormat="1" applyFont="1" applyFill="1" applyBorder="1" applyAlignment="1">
      <alignment horizontal="left" vertical="center" wrapText="1"/>
    </xf>
    <xf numFmtId="0" fontId="20" fillId="8" borderId="16" xfId="33" applyFont="1" applyFill="1" applyBorder="1" applyAlignment="1">
      <alignment horizontal="center" vertical="top"/>
    </xf>
    <xf numFmtId="49" fontId="20" fillId="8" borderId="8" xfId="49" applyNumberFormat="1" applyFont="1" applyFill="1" applyBorder="1" applyAlignment="1">
      <alignment horizontal="left" vertical="center"/>
    </xf>
    <xf numFmtId="0" fontId="20" fillId="8" borderId="16" xfId="34" applyFont="1" applyFill="1" applyBorder="1" applyAlignment="1">
      <alignment horizontal="center" vertical="top"/>
    </xf>
    <xf numFmtId="49" fontId="20" fillId="11" borderId="22" xfId="49" applyNumberFormat="1" applyFont="1" applyFill="1" applyBorder="1" applyAlignment="1">
      <alignment horizontal="left" vertical="center"/>
    </xf>
    <xf numFmtId="49" fontId="22" fillId="11" borderId="69" xfId="49" applyNumberFormat="1" applyFont="1" applyFill="1" applyBorder="1" applyAlignment="1">
      <alignment horizontal="center" vertical="center"/>
    </xf>
    <xf numFmtId="0" fontId="20" fillId="8" borderId="15" xfId="0" applyFont="1" applyFill="1" applyBorder="1" applyAlignment="1">
      <alignment horizontal="left" vertical="center"/>
    </xf>
    <xf numFmtId="49" fontId="20" fillId="8" borderId="4" xfId="0" applyNumberFormat="1" applyFont="1" applyFill="1" applyBorder="1" applyAlignment="1">
      <alignment horizontal="center" vertical="center"/>
    </xf>
    <xf numFmtId="49" fontId="20" fillId="8" borderId="16" xfId="49" applyNumberFormat="1" applyFont="1" applyFill="1" applyBorder="1" applyAlignment="1">
      <alignment horizontal="center" vertical="center"/>
    </xf>
    <xf numFmtId="0" fontId="20" fillId="8" borderId="16" xfId="0" applyFont="1" applyFill="1" applyBorder="1" applyAlignment="1">
      <alignment horizontal="center" vertical="center"/>
    </xf>
    <xf numFmtId="0" fontId="20" fillId="11" borderId="8" xfId="34" applyFont="1" applyFill="1" applyBorder="1" applyAlignment="1">
      <alignment horizontal="left" vertical="center"/>
    </xf>
    <xf numFmtId="0" fontId="20" fillId="8" borderId="15" xfId="51" applyFont="1" applyFill="1" applyBorder="1" applyAlignment="1">
      <alignment horizontal="left" vertical="center"/>
    </xf>
    <xf numFmtId="165" fontId="20" fillId="3" borderId="8" xfId="49" applyNumberFormat="1" applyFont="1" applyFill="1" applyBorder="1" applyAlignment="1">
      <alignment horizontal="left" vertical="center"/>
    </xf>
    <xf numFmtId="165" fontId="20" fillId="8" borderId="15" xfId="0" applyNumberFormat="1" applyFont="1" applyFill="1" applyBorder="1" applyAlignment="1">
      <alignment horizontal="left" vertical="center"/>
    </xf>
    <xf numFmtId="0" fontId="18" fillId="4" borderId="16" xfId="0" applyFont="1" applyFill="1" applyBorder="1" applyAlignment="1">
      <alignment horizontal="center" vertical="center"/>
    </xf>
    <xf numFmtId="0" fontId="18" fillId="4" borderId="52" xfId="0" applyFont="1" applyFill="1" applyBorder="1" applyAlignment="1">
      <alignment horizontal="center" vertical="center"/>
    </xf>
    <xf numFmtId="0" fontId="18" fillId="4" borderId="16" xfId="0" applyFont="1" applyFill="1" applyBorder="1" applyAlignment="1">
      <alignment horizontal="left" vertical="center" indent="1"/>
    </xf>
    <xf numFmtId="0" fontId="21" fillId="4" borderId="29" xfId="0" applyFont="1" applyFill="1" applyBorder="1" applyAlignment="1">
      <alignment horizontal="left" vertical="center" indent="2"/>
    </xf>
    <xf numFmtId="38" fontId="22" fillId="4" borderId="16" xfId="0" applyNumberFormat="1" applyFont="1" applyFill="1" applyBorder="1" applyAlignment="1">
      <alignment vertical="center"/>
    </xf>
    <xf numFmtId="0" fontId="22" fillId="3" borderId="9" xfId="0" applyFont="1" applyFill="1" applyBorder="1" applyAlignment="1">
      <alignment vertical="center"/>
    </xf>
    <xf numFmtId="0" fontId="22" fillId="3" borderId="4" xfId="0" applyFont="1" applyFill="1" applyBorder="1" applyAlignment="1">
      <alignment vertical="center"/>
    </xf>
    <xf numFmtId="38" fontId="18" fillId="4" borderId="16" xfId="34" applyNumberFormat="1" applyFont="1" applyFill="1" applyBorder="1" applyAlignment="1">
      <alignment vertical="center"/>
    </xf>
    <xf numFmtId="0" fontId="22" fillId="3" borderId="3" xfId="0" applyFont="1" applyFill="1" applyBorder="1" applyAlignment="1">
      <alignment vertical="center"/>
    </xf>
    <xf numFmtId="38" fontId="22" fillId="3" borderId="3" xfId="0" applyNumberFormat="1" applyFont="1" applyFill="1" applyBorder="1" applyAlignment="1">
      <alignment vertical="center"/>
    </xf>
    <xf numFmtId="38" fontId="22" fillId="3" borderId="16" xfId="0" applyNumberFormat="1" applyFont="1" applyFill="1" applyBorder="1" applyAlignment="1">
      <alignment vertical="center"/>
    </xf>
    <xf numFmtId="38" fontId="22" fillId="4" borderId="20" xfId="0" applyNumberFormat="1" applyFont="1" applyFill="1" applyBorder="1" applyAlignment="1">
      <alignment vertical="center"/>
    </xf>
    <xf numFmtId="0" fontId="22" fillId="3" borderId="24" xfId="0" applyFont="1" applyFill="1" applyBorder="1" applyAlignment="1">
      <alignment vertical="center"/>
    </xf>
    <xf numFmtId="38" fontId="18" fillId="4" borderId="20" xfId="34" applyNumberFormat="1" applyFont="1" applyFill="1" applyBorder="1" applyAlignment="1">
      <alignment vertical="center"/>
    </xf>
    <xf numFmtId="0" fontId="20" fillId="0" borderId="3" xfId="34" applyFont="1" applyBorder="1"/>
    <xf numFmtId="0" fontId="23" fillId="0" borderId="0" xfId="0" applyFont="1"/>
    <xf numFmtId="0" fontId="23" fillId="0" borderId="17" xfId="34" applyFont="1" applyBorder="1" applyAlignment="1">
      <alignment horizontal="center" vertical="center" wrapText="1"/>
    </xf>
    <xf numFmtId="38" fontId="22" fillId="0" borderId="20" xfId="34" applyNumberFormat="1" applyFont="1" applyFill="1" applyBorder="1" applyAlignment="1" applyProtection="1">
      <alignment horizontal="right"/>
      <protection locked="0"/>
    </xf>
    <xf numFmtId="0" fontId="18" fillId="11" borderId="69" xfId="34" applyFont="1" applyFill="1" applyBorder="1" applyAlignment="1">
      <alignment horizontal="left" vertical="center" indent="1"/>
    </xf>
    <xf numFmtId="38" fontId="22" fillId="11" borderId="63" xfId="34" applyNumberFormat="1" applyFont="1" applyFill="1" applyBorder="1" applyAlignment="1" applyProtection="1">
      <alignment horizontal="right"/>
    </xf>
    <xf numFmtId="0" fontId="18" fillId="0" borderId="15" xfId="34" applyFont="1" applyBorder="1" applyAlignment="1">
      <alignment horizontal="left" indent="1"/>
    </xf>
    <xf numFmtId="0" fontId="18" fillId="0" borderId="4" xfId="34" applyFont="1" applyBorder="1" applyAlignment="1">
      <alignment horizontal="center"/>
    </xf>
    <xf numFmtId="38" fontId="22" fillId="0" borderId="4" xfId="34" applyNumberFormat="1" applyFont="1" applyFill="1" applyBorder="1" applyAlignment="1" applyProtection="1">
      <alignment horizontal="right"/>
      <protection locked="0"/>
    </xf>
    <xf numFmtId="38" fontId="22" fillId="15" borderId="9" xfId="34" applyNumberFormat="1" applyFont="1" applyFill="1" applyBorder="1" applyAlignment="1" applyProtection="1">
      <alignment horizontal="right"/>
    </xf>
    <xf numFmtId="0" fontId="18" fillId="0" borderId="8" xfId="34" applyFont="1" applyBorder="1" applyAlignment="1">
      <alignment horizontal="left" indent="1"/>
    </xf>
    <xf numFmtId="0" fontId="18" fillId="0" borderId="16" xfId="34" applyFont="1" applyBorder="1" applyAlignment="1">
      <alignment horizontal="center"/>
    </xf>
    <xf numFmtId="38" fontId="22" fillId="0" borderId="16" xfId="34" applyNumberFormat="1" applyFont="1" applyFill="1" applyBorder="1" applyAlignment="1" applyProtection="1">
      <alignment horizontal="right"/>
      <protection locked="0"/>
    </xf>
    <xf numFmtId="38" fontId="22" fillId="15" borderId="16" xfId="34" applyNumberFormat="1" applyFont="1" applyFill="1" applyBorder="1" applyAlignment="1" applyProtection="1">
      <alignment horizontal="right"/>
    </xf>
    <xf numFmtId="0" fontId="18" fillId="0" borderId="8" xfId="34" applyFont="1" applyBorder="1" applyAlignment="1">
      <alignment horizontal="left" wrapText="1" indent="1"/>
    </xf>
    <xf numFmtId="0" fontId="18" fillId="0" borderId="16" xfId="34" applyFont="1" applyBorder="1" applyAlignment="1">
      <alignment horizontal="center" vertical="top" wrapText="1"/>
    </xf>
    <xf numFmtId="0" fontId="18" fillId="0" borderId="16" xfId="34" applyFont="1" applyBorder="1" applyAlignment="1">
      <alignment horizontal="center" vertical="center" wrapText="1"/>
    </xf>
    <xf numFmtId="0" fontId="21" fillId="4" borderId="29" xfId="33" applyFont="1" applyFill="1" applyBorder="1" applyAlignment="1">
      <alignment horizontal="left" vertical="center" indent="2"/>
    </xf>
    <xf numFmtId="0" fontId="18" fillId="4" borderId="52" xfId="33" applyFont="1" applyFill="1" applyBorder="1" applyAlignment="1">
      <alignment horizontal="left" vertical="center" indent="1"/>
    </xf>
    <xf numFmtId="38" fontId="22" fillId="4" borderId="20" xfId="33" applyNumberFormat="1" applyFont="1" applyFill="1" applyBorder="1" applyAlignment="1" applyProtection="1">
      <alignment horizontal="right"/>
    </xf>
    <xf numFmtId="38" fontId="22" fillId="4" borderId="11" xfId="33" applyNumberFormat="1" applyFont="1" applyFill="1" applyBorder="1" applyAlignment="1" applyProtection="1">
      <alignment horizontal="right"/>
    </xf>
    <xf numFmtId="0" fontId="21" fillId="4" borderId="25" xfId="33" applyFont="1" applyFill="1" applyBorder="1" applyAlignment="1">
      <alignment horizontal="left" vertical="center" wrapText="1" indent="2"/>
    </xf>
    <xf numFmtId="0" fontId="18" fillId="4" borderId="65" xfId="33" applyFont="1" applyFill="1" applyBorder="1" applyAlignment="1">
      <alignment horizontal="left" vertical="center" indent="1"/>
    </xf>
    <xf numFmtId="0" fontId="18" fillId="11" borderId="69" xfId="0" applyFont="1" applyFill="1" applyBorder="1" applyAlignment="1">
      <alignment horizontal="left" vertical="center" wrapText="1"/>
    </xf>
    <xf numFmtId="38" fontId="18" fillId="11" borderId="69" xfId="34" applyNumberFormat="1" applyFont="1" applyFill="1" applyBorder="1" applyAlignment="1" applyProtection="1">
      <alignment horizontal="right" vertical="center"/>
    </xf>
    <xf numFmtId="38" fontId="18" fillId="11" borderId="63" xfId="34" applyNumberFormat="1" applyFont="1" applyFill="1" applyBorder="1" applyAlignment="1" applyProtection="1">
      <alignment horizontal="right" vertical="center"/>
    </xf>
    <xf numFmtId="0" fontId="19" fillId="0" borderId="0" xfId="34" applyFont="1" applyAlignment="1">
      <alignment vertical="center"/>
    </xf>
    <xf numFmtId="0" fontId="18" fillId="0" borderId="15" xfId="34" applyFont="1" applyBorder="1" applyAlignment="1">
      <alignment horizontal="left" vertical="center" indent="1"/>
    </xf>
    <xf numFmtId="0" fontId="18" fillId="0" borderId="16" xfId="34" applyFont="1" applyBorder="1" applyAlignment="1">
      <alignment horizontal="center" vertical="center"/>
    </xf>
    <xf numFmtId="0" fontId="18" fillId="0" borderId="16" xfId="34" applyFont="1" applyBorder="1" applyAlignment="1">
      <alignment horizontal="center" vertical="top"/>
    </xf>
    <xf numFmtId="38" fontId="22" fillId="4" borderId="9" xfId="34" applyNumberFormat="1" applyFont="1" applyFill="1" applyBorder="1" applyAlignment="1" applyProtection="1">
      <alignment horizontal="right"/>
    </xf>
    <xf numFmtId="0" fontId="21" fillId="4" borderId="25" xfId="34" applyFont="1" applyFill="1" applyBorder="1" applyAlignment="1">
      <alignment horizontal="left" vertical="center" indent="2"/>
    </xf>
    <xf numFmtId="0" fontId="23" fillId="4" borderId="65" xfId="0" applyFont="1" applyFill="1" applyBorder="1" applyAlignment="1"/>
    <xf numFmtId="0" fontId="19" fillId="0" borderId="0" xfId="34" applyFont="1" applyFill="1"/>
    <xf numFmtId="0" fontId="23" fillId="0" borderId="0" xfId="0" applyFont="1" applyAlignment="1">
      <alignment horizontal="left"/>
    </xf>
    <xf numFmtId="0" fontId="20" fillId="11" borderId="22" xfId="34" applyFont="1" applyFill="1" applyBorder="1" applyAlignment="1">
      <alignment vertical="center"/>
    </xf>
    <xf numFmtId="0" fontId="20" fillId="0" borderId="8" xfId="34" applyFont="1" applyBorder="1" applyAlignment="1" applyProtection="1">
      <alignment vertical="center" wrapText="1"/>
    </xf>
    <xf numFmtId="0" fontId="20" fillId="0" borderId="3" xfId="51" applyFont="1" applyBorder="1" applyAlignment="1">
      <alignment vertical="center" wrapText="1"/>
    </xf>
    <xf numFmtId="49" fontId="20" fillId="0" borderId="3" xfId="34" applyNumberFormat="1" applyFont="1" applyBorder="1" applyAlignment="1">
      <alignment horizontal="center" vertical="center"/>
    </xf>
    <xf numFmtId="0" fontId="20" fillId="0" borderId="4" xfId="0" applyFont="1" applyBorder="1" applyAlignment="1">
      <alignment horizontal="center" vertical="center" wrapText="1"/>
    </xf>
    <xf numFmtId="49" fontId="20" fillId="0" borderId="4" xfId="2" applyNumberFormat="1" applyFont="1" applyBorder="1" applyAlignment="1">
      <alignment horizontal="center" vertical="center" wrapText="1"/>
    </xf>
    <xf numFmtId="0" fontId="20" fillId="0" borderId="3" xfId="33" applyFont="1" applyBorder="1" applyAlignment="1">
      <alignment horizontal="center" vertical="top"/>
    </xf>
    <xf numFmtId="49" fontId="20" fillId="0" borderId="3" xfId="0" applyNumberFormat="1" applyFont="1" applyBorder="1" applyAlignment="1">
      <alignment horizontal="center"/>
    </xf>
    <xf numFmtId="49" fontId="20" fillId="0" borderId="3" xfId="33" applyNumberFormat="1" applyFont="1" applyBorder="1" applyAlignment="1">
      <alignment horizontal="center"/>
    </xf>
    <xf numFmtId="49" fontId="20" fillId="0" borderId="3" xfId="11" applyNumberFormat="1" applyFont="1" applyBorder="1" applyAlignment="1">
      <alignment horizontal="center"/>
    </xf>
    <xf numFmtId="49" fontId="20" fillId="0" borderId="9" xfId="5" applyNumberFormat="1" applyFont="1" applyBorder="1" applyAlignment="1">
      <alignment horizontal="center" vertical="center" wrapText="1"/>
    </xf>
    <xf numFmtId="49" fontId="20" fillId="0" borderId="9" xfId="6" applyNumberFormat="1" applyFont="1" applyBorder="1" applyAlignment="1" applyProtection="1">
      <alignment horizontal="center" vertical="center" wrapText="1"/>
    </xf>
    <xf numFmtId="0" fontId="22" fillId="11" borderId="26" xfId="33" applyFont="1" applyFill="1" applyBorder="1" applyAlignment="1">
      <alignment vertical="top" wrapText="1"/>
    </xf>
    <xf numFmtId="38" fontId="22" fillId="11" borderId="17" xfId="33" applyNumberFormat="1" applyFont="1" applyFill="1" applyBorder="1" applyAlignment="1" applyProtection="1">
      <alignment horizontal="right"/>
    </xf>
    <xf numFmtId="0" fontId="19" fillId="0" borderId="0" xfId="33" applyFont="1" applyAlignment="1">
      <alignment vertical="top" wrapText="1"/>
    </xf>
    <xf numFmtId="38" fontId="22" fillId="12" borderId="8" xfId="33" applyNumberFormat="1" applyFont="1" applyFill="1" applyBorder="1" applyAlignment="1" applyProtection="1">
      <alignment horizontal="right"/>
    </xf>
    <xf numFmtId="38" fontId="22" fillId="12" borderId="26" xfId="33" applyNumberFormat="1" applyFont="1" applyFill="1" applyBorder="1" applyAlignment="1" applyProtection="1">
      <alignment horizontal="right"/>
    </xf>
    <xf numFmtId="38" fontId="22" fillId="12" borderId="17" xfId="33" applyNumberFormat="1" applyFont="1" applyFill="1" applyBorder="1" applyAlignment="1" applyProtection="1">
      <alignment horizontal="right"/>
    </xf>
    <xf numFmtId="49" fontId="18" fillId="0" borderId="66" xfId="33" applyNumberFormat="1" applyFont="1" applyBorder="1" applyAlignment="1">
      <alignment horizontal="left" vertical="center" wrapText="1" indent="2"/>
    </xf>
    <xf numFmtId="0" fontId="18" fillId="0" borderId="79" xfId="33" applyFont="1" applyBorder="1" applyAlignment="1">
      <alignment horizontal="center" vertical="center"/>
    </xf>
    <xf numFmtId="38" fontId="22" fillId="0" borderId="107" xfId="33" applyNumberFormat="1" applyFont="1" applyBorder="1" applyAlignment="1" applyProtection="1">
      <alignment horizontal="right"/>
      <protection locked="0"/>
    </xf>
    <xf numFmtId="38" fontId="22" fillId="4" borderId="4" xfId="33" applyNumberFormat="1" applyFont="1" applyFill="1" applyBorder="1" applyAlignment="1" applyProtection="1">
      <alignment horizontal="right"/>
    </xf>
    <xf numFmtId="49" fontId="18" fillId="0" borderId="67" xfId="33" applyNumberFormat="1" applyFont="1" applyBorder="1" applyAlignment="1">
      <alignment horizontal="left" vertical="center" wrapText="1" indent="2"/>
    </xf>
    <xf numFmtId="0" fontId="18" fillId="0" borderId="6" xfId="33" applyFont="1" applyBorder="1" applyAlignment="1">
      <alignment horizontal="center" vertical="center"/>
    </xf>
    <xf numFmtId="38" fontId="22" fillId="3" borderId="59" xfId="33" applyNumberFormat="1" applyFont="1" applyFill="1" applyBorder="1" applyAlignment="1" applyProtection="1">
      <alignment horizontal="right"/>
    </xf>
    <xf numFmtId="38" fontId="22" fillId="3" borderId="57" xfId="33" applyNumberFormat="1" applyFont="1" applyFill="1" applyBorder="1" applyAlignment="1" applyProtection="1">
      <alignment horizontal="right"/>
    </xf>
    <xf numFmtId="38" fontId="22" fillId="0" borderId="68" xfId="33" applyNumberFormat="1" applyFont="1" applyBorder="1" applyAlignment="1" applyProtection="1">
      <alignment horizontal="right"/>
      <protection locked="0"/>
    </xf>
    <xf numFmtId="38" fontId="22" fillId="0" borderId="16" xfId="33" applyNumberFormat="1" applyFont="1" applyBorder="1" applyAlignment="1" applyProtection="1">
      <alignment horizontal="right"/>
      <protection locked="0"/>
    </xf>
    <xf numFmtId="38" fontId="22" fillId="0" borderId="55" xfId="33" applyNumberFormat="1" applyFont="1" applyFill="1" applyBorder="1" applyAlignment="1" applyProtection="1">
      <alignment horizontal="right"/>
      <protection locked="0"/>
    </xf>
    <xf numFmtId="38" fontId="22" fillId="3" borderId="56" xfId="33" applyNumberFormat="1" applyFont="1" applyFill="1" applyBorder="1" applyAlignment="1" applyProtection="1">
      <alignment horizontal="right"/>
    </xf>
    <xf numFmtId="38" fontId="22" fillId="3" borderId="18" xfId="33" applyNumberFormat="1" applyFont="1" applyFill="1" applyBorder="1" applyAlignment="1" applyProtection="1">
      <alignment horizontal="right"/>
    </xf>
    <xf numFmtId="38" fontId="22" fillId="3" borderId="58" xfId="33" applyNumberFormat="1" applyFont="1" applyFill="1" applyBorder="1" applyAlignment="1" applyProtection="1">
      <alignment horizontal="right"/>
    </xf>
    <xf numFmtId="38" fontId="22" fillId="3" borderId="19" xfId="33" applyNumberFormat="1" applyFont="1" applyFill="1" applyBorder="1" applyAlignment="1" applyProtection="1">
      <alignment horizontal="right"/>
    </xf>
    <xf numFmtId="0" fontId="18" fillId="0" borderId="54" xfId="33" applyFont="1" applyBorder="1" applyAlignment="1">
      <alignment horizontal="center" vertical="center"/>
    </xf>
    <xf numFmtId="49" fontId="18" fillId="0" borderId="57" xfId="33" applyNumberFormat="1" applyFont="1" applyBorder="1" applyAlignment="1">
      <alignment horizontal="left" vertical="center" wrapText="1" indent="2"/>
    </xf>
    <xf numFmtId="0" fontId="18" fillId="0" borderId="62" xfId="33" applyFont="1" applyBorder="1" applyAlignment="1">
      <alignment horizontal="center" vertical="center"/>
    </xf>
    <xf numFmtId="49" fontId="21" fillId="4" borderId="27" xfId="33" applyNumberFormat="1" applyFont="1" applyFill="1" applyBorder="1" applyAlignment="1">
      <alignment horizontal="left" vertical="center" wrapText="1" indent="3"/>
    </xf>
    <xf numFmtId="0" fontId="21" fillId="4" borderId="20" xfId="33" applyFont="1" applyFill="1" applyBorder="1" applyAlignment="1">
      <alignment horizontal="center" vertical="center"/>
    </xf>
    <xf numFmtId="38" fontId="19" fillId="0" borderId="0" xfId="33" applyNumberFormat="1" applyFont="1"/>
    <xf numFmtId="38" fontId="22" fillId="12" borderId="22" xfId="33" applyNumberFormat="1" applyFont="1" applyFill="1" applyBorder="1" applyAlignment="1" applyProtection="1">
      <alignment horizontal="right"/>
    </xf>
    <xf numFmtId="38" fontId="22" fillId="12" borderId="69" xfId="33" applyNumberFormat="1" applyFont="1" applyFill="1" applyBorder="1" applyAlignment="1" applyProtection="1">
      <alignment horizontal="right"/>
    </xf>
    <xf numFmtId="38" fontId="22" fillId="12" borderId="63" xfId="33" applyNumberFormat="1" applyFont="1" applyFill="1" applyBorder="1" applyAlignment="1" applyProtection="1">
      <alignment horizontal="right"/>
    </xf>
    <xf numFmtId="38" fontId="22" fillId="3" borderId="15" xfId="33" applyNumberFormat="1" applyFont="1" applyFill="1" applyBorder="1" applyAlignment="1" applyProtection="1">
      <alignment horizontal="right"/>
    </xf>
    <xf numFmtId="38" fontId="22" fillId="3" borderId="45" xfId="33" applyNumberFormat="1" applyFont="1" applyFill="1" applyBorder="1" applyAlignment="1" applyProtection="1">
      <alignment horizontal="right"/>
    </xf>
    <xf numFmtId="38" fontId="22" fillId="3" borderId="49" xfId="33" applyNumberFormat="1" applyFont="1" applyFill="1" applyBorder="1" applyAlignment="1" applyProtection="1">
      <alignment horizontal="right"/>
    </xf>
    <xf numFmtId="49" fontId="18" fillId="0" borderId="66" xfId="33" applyNumberFormat="1" applyFont="1" applyBorder="1" applyAlignment="1">
      <alignment horizontal="left" vertical="center" indent="2"/>
    </xf>
    <xf numFmtId="49" fontId="18" fillId="0" borderId="67" xfId="33" applyNumberFormat="1" applyFont="1" applyBorder="1" applyAlignment="1">
      <alignment horizontal="left" vertical="center" indent="2"/>
    </xf>
    <xf numFmtId="49" fontId="18" fillId="0" borderId="68" xfId="0" applyNumberFormat="1" applyFont="1" applyBorder="1" applyAlignment="1">
      <alignment horizontal="left" vertical="center" indent="2"/>
    </xf>
    <xf numFmtId="0" fontId="18" fillId="0" borderId="6" xfId="34" applyFont="1" applyBorder="1" applyAlignment="1">
      <alignment horizontal="center" vertical="top" wrapText="1"/>
    </xf>
    <xf numFmtId="0" fontId="23" fillId="0" borderId="0" xfId="33" applyFont="1"/>
    <xf numFmtId="49" fontId="18" fillId="0" borderId="0" xfId="34" applyNumberFormat="1" applyFont="1" applyBorder="1" applyAlignment="1">
      <alignment horizontal="left" vertical="center" indent="2"/>
    </xf>
    <xf numFmtId="0" fontId="18" fillId="0" borderId="7" xfId="34" applyFont="1" applyBorder="1" applyAlignment="1">
      <alignment horizontal="center" vertical="center"/>
    </xf>
    <xf numFmtId="49" fontId="21" fillId="4" borderId="27" xfId="34" applyNumberFormat="1" applyFont="1" applyFill="1" applyBorder="1" applyAlignment="1">
      <alignment horizontal="left" vertical="center" indent="3"/>
    </xf>
    <xf numFmtId="0" fontId="21" fillId="4" borderId="20" xfId="34" applyFont="1" applyFill="1" applyBorder="1" applyAlignment="1">
      <alignment horizontal="center" vertical="top"/>
    </xf>
    <xf numFmtId="38" fontId="22" fillId="3" borderId="22" xfId="34" applyNumberFormat="1" applyFont="1" applyFill="1" applyBorder="1" applyAlignment="1" applyProtection="1">
      <alignment horizontal="right"/>
    </xf>
    <xf numFmtId="38" fontId="22" fillId="3" borderId="69" xfId="34" applyNumberFormat="1" applyFont="1" applyFill="1" applyBorder="1" applyAlignment="1" applyProtection="1">
      <alignment horizontal="right"/>
    </xf>
    <xf numFmtId="49" fontId="18" fillId="0" borderId="26" xfId="34" applyNumberFormat="1" applyFont="1" applyBorder="1" applyAlignment="1">
      <alignment horizontal="left" vertical="center" indent="2"/>
    </xf>
    <xf numFmtId="0" fontId="18" fillId="0" borderId="8" xfId="34" applyFont="1" applyBorder="1" applyAlignment="1">
      <alignment horizontal="center" vertical="center"/>
    </xf>
    <xf numFmtId="0" fontId="21" fillId="4" borderId="20" xfId="34" applyFont="1" applyFill="1" applyBorder="1" applyAlignment="1">
      <alignment horizontal="center"/>
    </xf>
    <xf numFmtId="38" fontId="22" fillId="3" borderId="63" xfId="34" applyNumberFormat="1" applyFont="1" applyFill="1" applyBorder="1" applyAlignment="1" applyProtection="1">
      <alignment horizontal="right"/>
    </xf>
    <xf numFmtId="49" fontId="18" fillId="0" borderId="5" xfId="34" applyNumberFormat="1" applyFont="1" applyBorder="1" applyAlignment="1">
      <alignment horizontal="left" vertical="center" indent="2"/>
    </xf>
    <xf numFmtId="0" fontId="18" fillId="0" borderId="50" xfId="34" applyFont="1" applyBorder="1" applyAlignment="1">
      <alignment horizontal="center" vertical="center" wrapText="1"/>
    </xf>
    <xf numFmtId="38" fontId="22" fillId="4" borderId="3" xfId="33" applyNumberFormat="1" applyFont="1" applyFill="1" applyBorder="1" applyAlignment="1" applyProtection="1">
      <alignment horizontal="right"/>
    </xf>
    <xf numFmtId="0" fontId="21" fillId="4" borderId="20" xfId="0" applyFont="1" applyFill="1" applyBorder="1" applyAlignment="1">
      <alignment horizontal="center"/>
    </xf>
    <xf numFmtId="49" fontId="18" fillId="0" borderId="26" xfId="34" applyNumberFormat="1" applyFont="1" applyBorder="1" applyAlignment="1">
      <alignment horizontal="left" vertical="top" indent="2"/>
    </xf>
    <xf numFmtId="0" fontId="18" fillId="0" borderId="8" xfId="34" applyFont="1" applyBorder="1" applyAlignment="1">
      <alignment horizontal="center" vertical="top"/>
    </xf>
    <xf numFmtId="0" fontId="21" fillId="4" borderId="20" xfId="0" applyFont="1" applyFill="1" applyBorder="1" applyAlignment="1">
      <alignment horizontal="center" vertical="center"/>
    </xf>
    <xf numFmtId="49" fontId="18" fillId="0" borderId="26" xfId="35" applyNumberFormat="1" applyFont="1" applyBorder="1" applyAlignment="1">
      <alignment horizontal="left" vertical="center" indent="2"/>
    </xf>
    <xf numFmtId="0" fontId="18" fillId="0" borderId="8" xfId="35" applyFont="1" applyBorder="1" applyAlignment="1">
      <alignment horizontal="center" vertical="center"/>
    </xf>
    <xf numFmtId="49" fontId="21" fillId="4" borderId="27" xfId="35" applyNumberFormat="1" applyFont="1" applyFill="1" applyBorder="1" applyAlignment="1">
      <alignment horizontal="left" vertical="center" indent="3"/>
    </xf>
    <xf numFmtId="0" fontId="21" fillId="4" borderId="20" xfId="35" applyFont="1" applyFill="1" applyBorder="1" applyAlignment="1">
      <alignment horizontal="center"/>
    </xf>
    <xf numFmtId="38" fontId="22" fillId="4" borderId="20" xfId="35" applyNumberFormat="1" applyFont="1" applyFill="1" applyBorder="1" applyAlignment="1" applyProtection="1">
      <alignment horizontal="right"/>
    </xf>
    <xf numFmtId="38" fontId="22" fillId="3" borderId="22" xfId="35" applyNumberFormat="1" applyFont="1" applyFill="1" applyBorder="1" applyAlignment="1" applyProtection="1">
      <alignment horizontal="right"/>
    </xf>
    <xf numFmtId="38" fontId="22" fillId="3" borderId="69" xfId="35" applyNumberFormat="1" applyFont="1" applyFill="1" applyBorder="1" applyAlignment="1" applyProtection="1">
      <alignment horizontal="right"/>
    </xf>
    <xf numFmtId="38" fontId="22" fillId="3" borderId="63" xfId="35" applyNumberFormat="1" applyFont="1" applyFill="1" applyBorder="1" applyAlignment="1" applyProtection="1">
      <alignment horizontal="right"/>
    </xf>
    <xf numFmtId="0" fontId="21" fillId="4" borderId="20" xfId="35" applyFont="1" applyFill="1" applyBorder="1" applyAlignment="1">
      <alignment horizontal="center" vertical="center"/>
    </xf>
    <xf numFmtId="38" fontId="22" fillId="4" borderId="24" xfId="35" applyNumberFormat="1" applyFont="1" applyFill="1" applyBorder="1" applyAlignment="1" applyProtection="1">
      <alignment horizontal="right"/>
    </xf>
    <xf numFmtId="38" fontId="22" fillId="4" borderId="21" xfId="33" applyNumberFormat="1" applyFont="1" applyFill="1" applyBorder="1" applyAlignment="1" applyProtection="1">
      <alignment horizontal="right"/>
    </xf>
    <xf numFmtId="38" fontId="22" fillId="4" borderId="24" xfId="33" applyNumberFormat="1" applyFont="1" applyFill="1" applyBorder="1" applyAlignment="1" applyProtection="1">
      <alignment horizontal="right"/>
    </xf>
    <xf numFmtId="0" fontId="21" fillId="2" borderId="0" xfId="33" applyFont="1" applyFill="1" applyAlignment="1">
      <alignment horizontal="left" vertical="center" indent="1"/>
    </xf>
    <xf numFmtId="0" fontId="21" fillId="2" borderId="8" xfId="35" applyFont="1" applyFill="1" applyBorder="1" applyAlignment="1">
      <alignment horizontal="center" vertical="center"/>
    </xf>
    <xf numFmtId="38" fontId="22" fillId="12" borderId="22" xfId="35" applyNumberFormat="1" applyFont="1" applyFill="1" applyBorder="1" applyAlignment="1" applyProtection="1">
      <alignment horizontal="right"/>
    </xf>
    <xf numFmtId="38" fontId="22" fillId="12" borderId="69" xfId="35" applyNumberFormat="1" applyFont="1" applyFill="1" applyBorder="1" applyAlignment="1" applyProtection="1">
      <alignment horizontal="right"/>
    </xf>
    <xf numFmtId="38" fontId="22" fillId="12" borderId="63" xfId="35" applyNumberFormat="1" applyFont="1" applyFill="1" applyBorder="1" applyAlignment="1" applyProtection="1">
      <alignment horizontal="right"/>
    </xf>
    <xf numFmtId="38" fontId="22" fillId="3" borderId="8" xfId="35" applyNumberFormat="1" applyFont="1" applyFill="1" applyBorder="1" applyAlignment="1" applyProtection="1">
      <alignment horizontal="right"/>
    </xf>
    <xf numFmtId="38" fontId="22" fillId="3" borderId="26" xfId="35" applyNumberFormat="1" applyFont="1" applyFill="1" applyBorder="1" applyAlignment="1" applyProtection="1">
      <alignment horizontal="right"/>
    </xf>
    <xf numFmtId="38" fontId="22" fillId="3" borderId="17" xfId="35" applyNumberFormat="1" applyFont="1" applyFill="1" applyBorder="1" applyAlignment="1" applyProtection="1">
      <alignment horizontal="right"/>
    </xf>
    <xf numFmtId="38" fontId="22" fillId="3" borderId="9" xfId="35" applyNumberFormat="1" applyFont="1" applyFill="1" applyBorder="1" applyAlignment="1" applyProtection="1">
      <alignment horizontal="right"/>
    </xf>
    <xf numFmtId="38" fontId="22" fillId="3" borderId="13" xfId="35" applyNumberFormat="1" applyFont="1" applyFill="1" applyBorder="1" applyAlignment="1" applyProtection="1">
      <alignment horizontal="right"/>
    </xf>
    <xf numFmtId="49" fontId="18" fillId="0" borderId="26" xfId="0" applyNumberFormat="1" applyFont="1" applyBorder="1" applyAlignment="1">
      <alignment horizontal="left" vertical="center" indent="2"/>
    </xf>
    <xf numFmtId="0" fontId="18" fillId="0" borderId="8" xfId="36" applyFont="1" applyBorder="1" applyAlignment="1">
      <alignment horizontal="center" vertical="top" wrapText="1"/>
    </xf>
    <xf numFmtId="38" fontId="22" fillId="3" borderId="13" xfId="36" applyNumberFormat="1" applyFont="1" applyFill="1" applyBorder="1" applyAlignment="1" applyProtection="1">
      <alignment horizontal="right"/>
    </xf>
    <xf numFmtId="49" fontId="18" fillId="0" borderId="26" xfId="36" applyNumberFormat="1" applyFont="1" applyBorder="1" applyAlignment="1">
      <alignment horizontal="left" vertical="center" indent="2"/>
    </xf>
    <xf numFmtId="0" fontId="18" fillId="0" borderId="8" xfId="36" applyFont="1" applyBorder="1" applyAlignment="1">
      <alignment horizontal="center" vertical="center"/>
    </xf>
    <xf numFmtId="49" fontId="18" fillId="0" borderId="26" xfId="36" applyNumberFormat="1" applyFont="1" applyBorder="1" applyAlignment="1">
      <alignment horizontal="left" vertical="top" indent="2"/>
    </xf>
    <xf numFmtId="0" fontId="18" fillId="0" borderId="8" xfId="36" applyFont="1" applyBorder="1" applyAlignment="1">
      <alignment horizontal="center" vertical="top"/>
    </xf>
    <xf numFmtId="49" fontId="21" fillId="4" borderId="27" xfId="36" applyNumberFormat="1" applyFont="1" applyFill="1" applyBorder="1" applyAlignment="1">
      <alignment horizontal="left" vertical="center" indent="3"/>
    </xf>
    <xf numFmtId="0" fontId="21" fillId="4" borderId="20" xfId="0" applyFont="1" applyFill="1" applyBorder="1" applyAlignment="1">
      <alignment horizontal="center" vertical="center" wrapText="1"/>
    </xf>
    <xf numFmtId="38" fontId="22" fillId="4" borderId="27" xfId="36" applyNumberFormat="1" applyFont="1" applyFill="1" applyBorder="1" applyAlignment="1" applyProtection="1">
      <alignment horizontal="right"/>
    </xf>
    <xf numFmtId="49" fontId="18" fillId="0" borderId="0" xfId="36" applyNumberFormat="1" applyFont="1" applyFill="1" applyBorder="1" applyAlignment="1">
      <alignment horizontal="left" vertical="center" wrapText="1" indent="2"/>
    </xf>
    <xf numFmtId="0" fontId="18" fillId="0" borderId="13" xfId="36" applyFont="1" applyFill="1" applyBorder="1" applyAlignment="1">
      <alignment horizontal="center" vertical="center"/>
    </xf>
    <xf numFmtId="49" fontId="18" fillId="0" borderId="5" xfId="36" applyNumberFormat="1" applyFont="1" applyFill="1" applyBorder="1" applyAlignment="1">
      <alignment horizontal="left" vertical="center" wrapText="1" indent="2"/>
    </xf>
    <xf numFmtId="0" fontId="18" fillId="0" borderId="3" xfId="36" applyFont="1" applyFill="1" applyBorder="1" applyAlignment="1">
      <alignment horizontal="center" vertical="center"/>
    </xf>
    <xf numFmtId="49" fontId="18" fillId="0" borderId="5" xfId="36" applyNumberFormat="1" applyFont="1" applyFill="1" applyBorder="1" applyAlignment="1">
      <alignment horizontal="left" vertical="center" indent="2"/>
    </xf>
    <xf numFmtId="0" fontId="18" fillId="0" borderId="16" xfId="36" applyFont="1" applyFill="1" applyBorder="1" applyAlignment="1">
      <alignment horizontal="center" vertical="center"/>
    </xf>
    <xf numFmtId="49" fontId="21" fillId="4" borderId="29" xfId="36" applyNumberFormat="1" applyFont="1" applyFill="1" applyBorder="1" applyAlignment="1">
      <alignment horizontal="left" vertical="center" wrapText="1" indent="3"/>
    </xf>
    <xf numFmtId="38" fontId="22" fillId="4" borderId="24" xfId="36" applyNumberFormat="1" applyFont="1" applyFill="1" applyBorder="1" applyAlignment="1" applyProtection="1">
      <alignment horizontal="right"/>
    </xf>
    <xf numFmtId="49" fontId="18" fillId="0" borderId="45" xfId="36" applyNumberFormat="1" applyFont="1" applyBorder="1" applyAlignment="1">
      <alignment horizontal="left" vertical="center" indent="2"/>
    </xf>
    <xf numFmtId="0" fontId="18" fillId="0" borderId="4" xfId="0" applyFont="1" applyBorder="1" applyAlignment="1">
      <alignment horizontal="center" vertical="center"/>
    </xf>
    <xf numFmtId="49" fontId="21" fillId="4" borderId="29" xfId="36" applyNumberFormat="1" applyFont="1" applyFill="1" applyBorder="1" applyAlignment="1">
      <alignment horizontal="left" vertical="center" indent="3"/>
    </xf>
    <xf numFmtId="0" fontId="18" fillId="0" borderId="45" xfId="0" applyFont="1" applyFill="1" applyBorder="1" applyAlignment="1">
      <alignment horizontal="left" vertical="center" indent="2"/>
    </xf>
    <xf numFmtId="0" fontId="18" fillId="0" borderId="21" xfId="0" applyFont="1" applyFill="1" applyBorder="1" applyAlignment="1">
      <alignment horizontal="center" vertical="center" wrapText="1"/>
    </xf>
    <xf numFmtId="38" fontId="22" fillId="0" borderId="21" xfId="36" applyNumberFormat="1" applyFont="1" applyFill="1" applyBorder="1" applyAlignment="1" applyProtection="1">
      <alignment horizontal="right"/>
      <protection locked="0"/>
    </xf>
    <xf numFmtId="38" fontId="22" fillId="4" borderId="21" xfId="36" applyNumberFormat="1" applyFont="1" applyFill="1" applyBorder="1" applyAlignment="1" applyProtection="1">
      <alignment horizontal="right"/>
    </xf>
    <xf numFmtId="49" fontId="20" fillId="2" borderId="15" xfId="36" applyNumberFormat="1" applyFont="1" applyFill="1" applyBorder="1" applyAlignment="1">
      <alignment horizontal="left" vertical="center" indent="1"/>
    </xf>
    <xf numFmtId="38" fontId="22" fillId="12" borderId="8" xfId="36" applyNumberFormat="1" applyFont="1" applyFill="1" applyBorder="1" applyAlignment="1" applyProtection="1">
      <alignment horizontal="right"/>
    </xf>
    <xf numFmtId="38" fontId="22" fillId="12" borderId="26" xfId="36" applyNumberFormat="1" applyFont="1" applyFill="1" applyBorder="1" applyAlignment="1" applyProtection="1">
      <alignment horizontal="right"/>
    </xf>
    <xf numFmtId="38" fontId="22" fillId="12" borderId="45" xfId="36" applyNumberFormat="1" applyFont="1" applyFill="1" applyBorder="1" applyAlignment="1" applyProtection="1">
      <alignment horizontal="right"/>
    </xf>
    <xf numFmtId="38" fontId="22" fillId="12" borderId="49" xfId="36" applyNumberFormat="1" applyFont="1" applyFill="1" applyBorder="1" applyAlignment="1" applyProtection="1">
      <alignment horizontal="right"/>
    </xf>
    <xf numFmtId="0" fontId="18" fillId="3" borderId="17" xfId="36" applyFont="1" applyFill="1" applyBorder="1" applyAlignment="1">
      <alignment horizontal="center" vertical="center"/>
    </xf>
    <xf numFmtId="38" fontId="22" fillId="3" borderId="14" xfId="36" applyNumberFormat="1" applyFont="1" applyFill="1" applyBorder="1" applyAlignment="1" applyProtection="1">
      <alignment horizontal="right"/>
    </xf>
    <xf numFmtId="49" fontId="18" fillId="0" borderId="26" xfId="36" applyNumberFormat="1" applyFont="1" applyBorder="1" applyAlignment="1">
      <alignment horizontal="left" vertical="center" wrapText="1" indent="2"/>
    </xf>
    <xf numFmtId="49" fontId="21" fillId="4" borderId="20" xfId="36" applyNumberFormat="1" applyFont="1" applyFill="1" applyBorder="1" applyAlignment="1">
      <alignment horizontal="left" vertical="center" indent="3"/>
    </xf>
    <xf numFmtId="0" fontId="21" fillId="4" borderId="20" xfId="36" applyFont="1" applyFill="1" applyBorder="1" applyAlignment="1">
      <alignment horizontal="center" vertical="center"/>
    </xf>
    <xf numFmtId="38" fontId="22" fillId="0" borderId="24" xfId="36" applyNumberFormat="1" applyFont="1" applyBorder="1" applyAlignment="1" applyProtection="1">
      <alignment horizontal="right"/>
      <protection locked="0"/>
    </xf>
    <xf numFmtId="49" fontId="21" fillId="4" borderId="25" xfId="36" applyNumberFormat="1" applyFont="1" applyFill="1" applyBorder="1" applyAlignment="1">
      <alignment horizontal="left" vertical="center" wrapText="1" indent="3"/>
    </xf>
    <xf numFmtId="0" fontId="21" fillId="4" borderId="11" xfId="0" applyFont="1" applyFill="1" applyBorder="1" applyAlignment="1">
      <alignment horizontal="center" vertical="center" wrapText="1"/>
    </xf>
    <xf numFmtId="49" fontId="20" fillId="2" borderId="49" xfId="36" applyNumberFormat="1" applyFont="1" applyFill="1" applyBorder="1" applyAlignment="1">
      <alignment horizontal="left" vertical="center" indent="1"/>
    </xf>
    <xf numFmtId="0" fontId="26" fillId="4" borderId="52" xfId="36" applyFont="1" applyFill="1" applyBorder="1" applyAlignment="1">
      <alignment vertical="top"/>
    </xf>
    <xf numFmtId="49" fontId="21" fillId="0" borderId="0" xfId="36" applyNumberFormat="1" applyFont="1" applyFill="1" applyBorder="1" applyAlignment="1">
      <alignment horizontal="left" vertical="center" wrapText="1" indent="3"/>
    </xf>
    <xf numFmtId="0" fontId="23" fillId="0" borderId="0" xfId="0" applyFont="1" applyFill="1" applyBorder="1" applyAlignment="1">
      <alignment horizontal="left" wrapText="1" indent="3"/>
    </xf>
    <xf numFmtId="38" fontId="22" fillId="0" borderId="0" xfId="36" applyNumberFormat="1" applyFont="1" applyFill="1" applyBorder="1" applyAlignment="1" applyProtection="1">
      <alignment horizontal="right"/>
    </xf>
    <xf numFmtId="0" fontId="22" fillId="5" borderId="26" xfId="37" applyFont="1" applyFill="1" applyBorder="1" applyAlignment="1">
      <alignment vertical="top" wrapText="1"/>
    </xf>
    <xf numFmtId="38" fontId="22" fillId="5" borderId="26" xfId="37" applyNumberFormat="1" applyFont="1" applyFill="1" applyBorder="1" applyAlignment="1" applyProtection="1">
      <alignment horizontal="right"/>
    </xf>
    <xf numFmtId="38" fontId="22" fillId="5" borderId="17" xfId="37" applyNumberFormat="1" applyFont="1" applyFill="1" applyBorder="1" applyAlignment="1" applyProtection="1">
      <alignment horizontal="right"/>
    </xf>
    <xf numFmtId="38" fontId="22" fillId="12" borderId="8" xfId="37" applyNumberFormat="1" applyFont="1" applyFill="1" applyBorder="1" applyAlignment="1" applyProtection="1">
      <alignment horizontal="right"/>
    </xf>
    <xf numFmtId="38" fontId="22" fillId="12" borderId="26" xfId="37" applyNumberFormat="1" applyFont="1" applyFill="1" applyBorder="1" applyAlignment="1" applyProtection="1">
      <alignment horizontal="right"/>
    </xf>
    <xf numFmtId="38" fontId="22" fillId="12" borderId="17" xfId="37" applyNumberFormat="1" applyFont="1" applyFill="1" applyBorder="1" applyAlignment="1" applyProtection="1">
      <alignment horizontal="right"/>
    </xf>
    <xf numFmtId="0" fontId="21" fillId="3" borderId="8" xfId="37" applyFont="1" applyFill="1" applyBorder="1" applyAlignment="1">
      <alignment horizontal="center" vertical="center"/>
    </xf>
    <xf numFmtId="38" fontId="22" fillId="3" borderId="9" xfId="37" applyNumberFormat="1" applyFont="1" applyFill="1" applyBorder="1" applyAlignment="1" applyProtection="1">
      <alignment horizontal="right"/>
    </xf>
    <xf numFmtId="38" fontId="22" fillId="3" borderId="4" xfId="37" applyNumberFormat="1" applyFont="1" applyFill="1" applyBorder="1" applyAlignment="1" applyProtection="1">
      <alignment horizontal="right"/>
    </xf>
    <xf numFmtId="49" fontId="18" fillId="0" borderId="26" xfId="37" applyNumberFormat="1" applyFont="1" applyBorder="1" applyAlignment="1">
      <alignment horizontal="left" vertical="center" indent="2"/>
    </xf>
    <xf numFmtId="0" fontId="18" fillId="0" borderId="8" xfId="37" applyFont="1" applyBorder="1" applyAlignment="1">
      <alignment horizontal="center" vertical="center"/>
    </xf>
    <xf numFmtId="38" fontId="22" fillId="0" borderId="20" xfId="37" applyNumberFormat="1" applyFont="1" applyBorder="1" applyAlignment="1" applyProtection="1">
      <alignment horizontal="right"/>
      <protection locked="0"/>
    </xf>
    <xf numFmtId="38" fontId="22" fillId="0" borderId="20" xfId="37" applyNumberFormat="1" applyFont="1" applyFill="1" applyBorder="1" applyAlignment="1" applyProtection="1">
      <alignment horizontal="right"/>
      <protection locked="0"/>
    </xf>
    <xf numFmtId="38" fontId="22" fillId="3" borderId="0" xfId="37" applyNumberFormat="1" applyFont="1" applyFill="1" applyBorder="1" applyAlignment="1" applyProtection="1">
      <alignment horizontal="right"/>
    </xf>
    <xf numFmtId="38" fontId="22" fillId="3" borderId="21" xfId="37" applyNumberFormat="1" applyFont="1" applyFill="1" applyBorder="1" applyAlignment="1" applyProtection="1">
      <alignment horizontal="right"/>
    </xf>
    <xf numFmtId="38" fontId="22" fillId="0" borderId="16" xfId="37" applyNumberFormat="1" applyFont="1" applyFill="1" applyBorder="1" applyAlignment="1" applyProtection="1">
      <alignment horizontal="right"/>
      <protection locked="0"/>
    </xf>
    <xf numFmtId="49" fontId="18" fillId="0" borderId="5" xfId="37" applyNumberFormat="1" applyFont="1" applyBorder="1" applyAlignment="1">
      <alignment horizontal="left" vertical="center" indent="2"/>
    </xf>
    <xf numFmtId="38" fontId="22" fillId="3" borderId="16" xfId="37" applyNumberFormat="1" applyFont="1" applyFill="1" applyBorder="1" applyAlignment="1" applyProtection="1">
      <alignment horizontal="right"/>
    </xf>
    <xf numFmtId="49" fontId="21" fillId="4" borderId="29" xfId="37" applyNumberFormat="1" applyFont="1" applyFill="1" applyBorder="1" applyAlignment="1">
      <alignment horizontal="left" vertical="center" indent="3"/>
    </xf>
    <xf numFmtId="0" fontId="21" fillId="4" borderId="52" xfId="37" applyFont="1" applyFill="1" applyBorder="1" applyAlignment="1">
      <alignment horizontal="center" vertical="top"/>
    </xf>
    <xf numFmtId="38" fontId="22" fillId="4" borderId="20" xfId="37" applyNumberFormat="1" applyFont="1" applyFill="1" applyBorder="1" applyAlignment="1" applyProtection="1">
      <alignment horizontal="right"/>
    </xf>
    <xf numFmtId="38" fontId="22" fillId="0" borderId="21" xfId="37" applyNumberFormat="1" applyFont="1" applyBorder="1" applyAlignment="1" applyProtection="1">
      <alignment horizontal="right"/>
      <protection locked="0"/>
    </xf>
    <xf numFmtId="38" fontId="22" fillId="0" borderId="21" xfId="37" applyNumberFormat="1" applyFont="1" applyFill="1" applyBorder="1" applyAlignment="1" applyProtection="1">
      <alignment horizontal="right"/>
      <protection locked="0"/>
    </xf>
    <xf numFmtId="49" fontId="21" fillId="4" borderId="8" xfId="37" applyNumberFormat="1" applyFont="1" applyFill="1" applyBorder="1" applyAlignment="1">
      <alignment horizontal="left" vertical="center" wrapText="1" indent="3"/>
    </xf>
    <xf numFmtId="0" fontId="21" fillId="4" borderId="16" xfId="0" applyFont="1" applyFill="1" applyBorder="1" applyAlignment="1">
      <alignment horizontal="center" vertical="center" wrapText="1"/>
    </xf>
    <xf numFmtId="38" fontId="22" fillId="4" borderId="24" xfId="37" applyNumberFormat="1" applyFont="1" applyFill="1" applyBorder="1" applyAlignment="1" applyProtection="1">
      <alignment horizontal="right"/>
    </xf>
    <xf numFmtId="49" fontId="20" fillId="2" borderId="45" xfId="37" applyNumberFormat="1" applyFont="1" applyFill="1" applyBorder="1" applyAlignment="1">
      <alignment horizontal="left" vertical="center" indent="1"/>
    </xf>
    <xf numFmtId="38" fontId="22" fillId="0" borderId="11" xfId="37" applyNumberFormat="1" applyFont="1" applyFill="1" applyBorder="1" applyAlignment="1" applyProtection="1">
      <alignment horizontal="right"/>
      <protection locked="0"/>
    </xf>
    <xf numFmtId="38" fontId="22" fillId="0" borderId="25" xfId="37" applyNumberFormat="1" applyFont="1" applyFill="1" applyBorder="1" applyAlignment="1" applyProtection="1">
      <alignment horizontal="right"/>
      <protection locked="0"/>
    </xf>
    <xf numFmtId="38" fontId="22" fillId="0" borderId="24" xfId="37" applyNumberFormat="1" applyFont="1" applyFill="1" applyBorder="1" applyAlignment="1" applyProtection="1">
      <alignment horizontal="right"/>
      <protection locked="0"/>
    </xf>
    <xf numFmtId="49" fontId="20" fillId="2" borderId="26" xfId="37" applyNumberFormat="1" applyFont="1" applyFill="1" applyBorder="1" applyAlignment="1">
      <alignment horizontal="left" vertical="center" indent="1"/>
    </xf>
    <xf numFmtId="38" fontId="22" fillId="12" borderId="22" xfId="37" applyNumberFormat="1" applyFont="1" applyFill="1" applyBorder="1" applyAlignment="1" applyProtection="1">
      <alignment horizontal="right"/>
    </xf>
    <xf numFmtId="38" fontId="22" fillId="12" borderId="69" xfId="37" applyNumberFormat="1" applyFont="1" applyFill="1" applyBorder="1" applyAlignment="1" applyProtection="1">
      <alignment horizontal="right"/>
    </xf>
    <xf numFmtId="38" fontId="22" fillId="12" borderId="63" xfId="37" applyNumberFormat="1" applyFont="1" applyFill="1" applyBorder="1" applyAlignment="1" applyProtection="1">
      <alignment horizontal="right"/>
    </xf>
    <xf numFmtId="38" fontId="22" fillId="3" borderId="15" xfId="37" applyNumberFormat="1" applyFont="1" applyFill="1" applyBorder="1" applyAlignment="1" applyProtection="1">
      <alignment horizontal="right"/>
    </xf>
    <xf numFmtId="49" fontId="18" fillId="0" borderId="26" xfId="37" applyNumberFormat="1" applyFont="1" applyFill="1" applyBorder="1" applyAlignment="1">
      <alignment horizontal="left" vertical="center" indent="2"/>
    </xf>
    <xf numFmtId="0" fontId="18" fillId="0" borderId="8" xfId="37" applyFont="1" applyFill="1" applyBorder="1" applyAlignment="1">
      <alignment horizontal="center" vertical="center"/>
    </xf>
    <xf numFmtId="38" fontId="22" fillId="0" borderId="15" xfId="37" applyNumberFormat="1" applyFont="1" applyFill="1" applyBorder="1" applyAlignment="1" applyProtection="1">
      <alignment horizontal="right"/>
      <protection locked="0"/>
    </xf>
    <xf numFmtId="38" fontId="22" fillId="10" borderId="4" xfId="37" applyNumberFormat="1" applyFont="1" applyFill="1" applyBorder="1" applyAlignment="1" applyProtection="1">
      <alignment horizontal="right"/>
    </xf>
    <xf numFmtId="49" fontId="18" fillId="0" borderId="26" xfId="38" applyNumberFormat="1" applyFont="1" applyBorder="1" applyAlignment="1">
      <alignment horizontal="left" vertical="center" indent="2"/>
    </xf>
    <xf numFmtId="49" fontId="18" fillId="0" borderId="8" xfId="38" applyNumberFormat="1" applyFont="1" applyBorder="1" applyAlignment="1">
      <alignment horizontal="center" vertical="center"/>
    </xf>
    <xf numFmtId="38" fontId="22" fillId="3" borderId="9" xfId="38" applyNumberFormat="1" applyFont="1" applyFill="1" applyBorder="1" applyAlignment="1" applyProtection="1">
      <alignment horizontal="right"/>
    </xf>
    <xf numFmtId="38" fontId="22" fillId="3" borderId="0" xfId="38" applyNumberFormat="1" applyFont="1" applyFill="1" applyBorder="1" applyAlignment="1" applyProtection="1">
      <alignment horizontal="right"/>
    </xf>
    <xf numFmtId="38" fontId="22" fillId="0" borderId="16" xfId="38" applyNumberFormat="1" applyFont="1" applyFill="1" applyBorder="1" applyAlignment="1" applyProtection="1">
      <alignment horizontal="right"/>
      <protection locked="0"/>
    </xf>
    <xf numFmtId="0" fontId="18" fillId="0" borderId="8" xfId="38" applyFont="1" applyBorder="1" applyAlignment="1">
      <alignment horizontal="center" vertical="center"/>
    </xf>
    <xf numFmtId="49" fontId="18" fillId="0" borderId="26" xfId="38" applyNumberFormat="1" applyFont="1" applyBorder="1" applyAlignment="1">
      <alignment horizontal="left" vertical="top" indent="2"/>
    </xf>
    <xf numFmtId="0" fontId="18" fillId="0" borderId="8" xfId="38" applyFont="1" applyBorder="1" applyAlignment="1">
      <alignment horizontal="center" vertical="top"/>
    </xf>
    <xf numFmtId="49" fontId="21" fillId="4" borderId="29" xfId="38" applyNumberFormat="1" applyFont="1" applyFill="1" applyBorder="1" applyAlignment="1">
      <alignment horizontal="left" vertical="center" indent="3"/>
    </xf>
    <xf numFmtId="0" fontId="21" fillId="4" borderId="20" xfId="38" applyFont="1" applyFill="1" applyBorder="1" applyAlignment="1">
      <alignment horizontal="center" vertical="top"/>
    </xf>
    <xf numFmtId="38" fontId="22" fillId="4" borderId="24" xfId="38" applyNumberFormat="1" applyFont="1" applyFill="1" applyBorder="1" applyAlignment="1" applyProtection="1">
      <alignment horizontal="right"/>
    </xf>
    <xf numFmtId="49" fontId="18" fillId="0" borderId="21" xfId="38" applyNumberFormat="1" applyFont="1" applyFill="1" applyBorder="1" applyAlignment="1">
      <alignment horizontal="left" vertical="center" indent="2"/>
    </xf>
    <xf numFmtId="0" fontId="18" fillId="0" borderId="21" xfId="38" applyFont="1" applyFill="1" applyBorder="1" applyAlignment="1">
      <alignment horizontal="center" vertical="center"/>
    </xf>
    <xf numFmtId="38" fontId="22" fillId="3" borderId="11" xfId="37" applyNumberFormat="1" applyFont="1" applyFill="1" applyBorder="1" applyAlignment="1" applyProtection="1">
      <alignment horizontal="right"/>
    </xf>
    <xf numFmtId="38" fontId="22" fillId="0" borderId="10" xfId="38" applyNumberFormat="1" applyFont="1" applyBorder="1" applyAlignment="1" applyProtection="1">
      <alignment horizontal="right"/>
      <protection locked="0"/>
    </xf>
    <xf numFmtId="49" fontId="21" fillId="4" borderId="11" xfId="38" applyNumberFormat="1" applyFont="1" applyFill="1" applyBorder="1" applyAlignment="1">
      <alignment horizontal="left" vertical="center" wrapText="1" indent="3"/>
    </xf>
    <xf numFmtId="0" fontId="21" fillId="4" borderId="11" xfId="0" applyFont="1" applyFill="1" applyBorder="1" applyAlignment="1">
      <alignment horizontal="center" vertical="top" wrapText="1"/>
    </xf>
    <xf numFmtId="38" fontId="22" fillId="4" borderId="0" xfId="38" applyNumberFormat="1" applyFont="1" applyFill="1" applyBorder="1" applyAlignment="1" applyProtection="1">
      <alignment horizontal="right"/>
    </xf>
    <xf numFmtId="38" fontId="22" fillId="4" borderId="11" xfId="38" applyNumberFormat="1" applyFont="1" applyFill="1" applyBorder="1" applyAlignment="1" applyProtection="1">
      <alignment horizontal="right"/>
    </xf>
    <xf numFmtId="0" fontId="20" fillId="2" borderId="45" xfId="33" applyFont="1" applyFill="1" applyBorder="1" applyAlignment="1">
      <alignment horizontal="left" vertical="center" indent="1"/>
    </xf>
    <xf numFmtId="38" fontId="22" fillId="3" borderId="10" xfId="38" applyNumberFormat="1" applyFont="1" applyFill="1" applyBorder="1" applyAlignment="1" applyProtection="1">
      <alignment horizontal="right"/>
    </xf>
    <xf numFmtId="38" fontId="22" fillId="3" borderId="9" xfId="37" applyNumberFormat="1" applyFont="1" applyFill="1" applyBorder="1" applyAlignment="1">
      <alignment horizontal="right"/>
    </xf>
    <xf numFmtId="49" fontId="18" fillId="0" borderId="17" xfId="38" applyNumberFormat="1" applyFont="1" applyBorder="1" applyAlignment="1">
      <alignment horizontal="left" vertical="center" wrapText="1" indent="2"/>
    </xf>
    <xf numFmtId="49" fontId="18" fillId="0" borderId="17" xfId="38" applyNumberFormat="1" applyFont="1" applyBorder="1" applyAlignment="1">
      <alignment horizontal="left" vertical="center" indent="2"/>
    </xf>
    <xf numFmtId="49" fontId="21" fillId="4" borderId="5" xfId="38" applyNumberFormat="1" applyFont="1" applyFill="1" applyBorder="1" applyAlignment="1">
      <alignment horizontal="left" vertical="center" indent="3"/>
    </xf>
    <xf numFmtId="0" fontId="21" fillId="4" borderId="50" xfId="38" applyFont="1" applyFill="1" applyBorder="1" applyAlignment="1">
      <alignment horizontal="center" vertical="center"/>
    </xf>
    <xf numFmtId="38" fontId="22" fillId="4" borderId="20" xfId="38" applyNumberFormat="1" applyFont="1" applyFill="1" applyBorder="1" applyAlignment="1" applyProtection="1">
      <alignment horizontal="right"/>
    </xf>
    <xf numFmtId="38" fontId="22" fillId="0" borderId="11" xfId="38" applyNumberFormat="1" applyFont="1" applyFill="1" applyBorder="1" applyAlignment="1" applyProtection="1">
      <alignment horizontal="right"/>
      <protection locked="0"/>
    </xf>
    <xf numFmtId="49" fontId="21" fillId="4" borderId="60" xfId="38" applyNumberFormat="1" applyFont="1" applyFill="1" applyBorder="1" applyAlignment="1">
      <alignment horizontal="left" vertical="center" indent="3"/>
    </xf>
    <xf numFmtId="0" fontId="21" fillId="4" borderId="24" xfId="38" applyFont="1" applyFill="1" applyBorder="1" applyAlignment="1">
      <alignment horizontal="center" vertical="center"/>
    </xf>
    <xf numFmtId="49" fontId="20" fillId="2" borderId="45" xfId="38" applyNumberFormat="1" applyFont="1" applyFill="1" applyBorder="1" applyAlignment="1">
      <alignment horizontal="left" vertical="center" indent="1"/>
    </xf>
    <xf numFmtId="49" fontId="21" fillId="4" borderId="29" xfId="38" applyNumberFormat="1" applyFont="1" applyFill="1" applyBorder="1" applyAlignment="1">
      <alignment horizontal="left" vertical="center" wrapText="1" indent="3"/>
    </xf>
    <xf numFmtId="0" fontId="23" fillId="4" borderId="52" xfId="0" applyFont="1" applyFill="1" applyBorder="1" applyAlignment="1">
      <alignment vertical="center" wrapText="1"/>
    </xf>
    <xf numFmtId="0" fontId="23" fillId="0" borderId="69" xfId="38" applyFont="1" applyBorder="1" applyAlignment="1">
      <alignment horizontal="center" vertical="center"/>
    </xf>
    <xf numFmtId="38" fontId="22" fillId="3" borderId="21" xfId="38" applyNumberFormat="1" applyFont="1" applyFill="1" applyBorder="1" applyAlignment="1" applyProtection="1">
      <alignment horizontal="right"/>
    </xf>
    <xf numFmtId="38" fontId="22" fillId="3" borderId="69" xfId="38" applyNumberFormat="1" applyFont="1" applyFill="1" applyBorder="1" applyAlignment="1" applyProtection="1">
      <alignment horizontal="right"/>
    </xf>
    <xf numFmtId="38" fontId="22" fillId="3" borderId="63" xfId="38" applyNumberFormat="1" applyFont="1" applyFill="1" applyBorder="1" applyAlignment="1" applyProtection="1">
      <alignment horizontal="right"/>
    </xf>
    <xf numFmtId="49" fontId="21" fillId="0" borderId="0" xfId="38" applyNumberFormat="1" applyFont="1" applyFill="1" applyBorder="1" applyAlignment="1">
      <alignment horizontal="left" vertical="center" wrapText="1" indent="3"/>
    </xf>
    <xf numFmtId="0" fontId="23" fillId="0" borderId="0" xfId="38" applyFont="1" applyFill="1" applyBorder="1" applyAlignment="1">
      <alignment horizontal="center" vertical="center"/>
    </xf>
    <xf numFmtId="38" fontId="22" fillId="0" borderId="0" xfId="38" applyNumberFormat="1" applyFont="1" applyFill="1" applyBorder="1" applyAlignment="1" applyProtection="1">
      <alignment horizontal="right"/>
    </xf>
    <xf numFmtId="49" fontId="20" fillId="11" borderId="26" xfId="39" applyNumberFormat="1" applyFont="1" applyFill="1" applyBorder="1" applyAlignment="1">
      <alignment horizontal="left" vertical="center"/>
    </xf>
    <xf numFmtId="38" fontId="22" fillId="11" borderId="8" xfId="39" applyNumberFormat="1" applyFont="1" applyFill="1" applyBorder="1" applyAlignment="1" applyProtection="1">
      <alignment horizontal="right"/>
    </xf>
    <xf numFmtId="38" fontId="22" fillId="11" borderId="26" xfId="39" applyNumberFormat="1" applyFont="1" applyFill="1" applyBorder="1" applyAlignment="1" applyProtection="1">
      <alignment horizontal="right"/>
    </xf>
    <xf numFmtId="38" fontId="22" fillId="11" borderId="5" xfId="39" applyNumberFormat="1" applyFont="1" applyFill="1" applyBorder="1" applyAlignment="1" applyProtection="1">
      <alignment horizontal="right"/>
    </xf>
    <xf numFmtId="38" fontId="22" fillId="11" borderId="17" xfId="39" applyNumberFormat="1" applyFont="1" applyFill="1" applyBorder="1" applyAlignment="1" applyProtection="1">
      <alignment horizontal="right"/>
    </xf>
    <xf numFmtId="38" fontId="22" fillId="12" borderId="8" xfId="39" applyNumberFormat="1" applyFont="1" applyFill="1" applyBorder="1" applyAlignment="1" applyProtection="1">
      <alignment horizontal="right"/>
    </xf>
    <xf numFmtId="38" fontId="22" fillId="12" borderId="26" xfId="39" applyNumberFormat="1" applyFont="1" applyFill="1" applyBorder="1" applyAlignment="1" applyProtection="1">
      <alignment horizontal="right"/>
    </xf>
    <xf numFmtId="38" fontId="22" fillId="12" borderId="17" xfId="39" applyNumberFormat="1" applyFont="1" applyFill="1" applyBorder="1" applyAlignment="1" applyProtection="1">
      <alignment horizontal="right"/>
    </xf>
    <xf numFmtId="38" fontId="22" fillId="3" borderId="9" xfId="39" applyNumberFormat="1" applyFont="1" applyFill="1" applyBorder="1" applyAlignment="1" applyProtection="1">
      <alignment horizontal="right"/>
    </xf>
    <xf numFmtId="38" fontId="22" fillId="3" borderId="0" xfId="39" applyNumberFormat="1" applyFont="1" applyFill="1" applyBorder="1" applyAlignment="1" applyProtection="1">
      <alignment horizontal="right"/>
    </xf>
    <xf numFmtId="0" fontId="21" fillId="0" borderId="45" xfId="33" applyFont="1" applyFill="1" applyBorder="1" applyAlignment="1">
      <alignment horizontal="left" vertical="center" indent="2"/>
    </xf>
    <xf numFmtId="49" fontId="21" fillId="0" borderId="4" xfId="39" applyNumberFormat="1" applyFont="1" applyFill="1" applyBorder="1" applyAlignment="1">
      <alignment horizontal="center" vertical="center"/>
    </xf>
    <xf numFmtId="38" fontId="22" fillId="0" borderId="16" xfId="39" applyNumberFormat="1" applyFont="1" applyFill="1" applyBorder="1" applyAlignment="1" applyProtection="1">
      <alignment horizontal="right"/>
      <protection locked="0"/>
    </xf>
    <xf numFmtId="38" fontId="22" fillId="10" borderId="16" xfId="39" applyNumberFormat="1" applyFont="1" applyFill="1" applyBorder="1" applyAlignment="1" applyProtection="1">
      <alignment horizontal="right"/>
    </xf>
    <xf numFmtId="0" fontId="18" fillId="0" borderId="0" xfId="33" applyFont="1" applyFill="1" applyBorder="1" applyAlignment="1">
      <alignment horizontal="left" vertical="center" indent="2"/>
    </xf>
    <xf numFmtId="49" fontId="21" fillId="0" borderId="9" xfId="39" applyNumberFormat="1" applyFont="1" applyFill="1" applyBorder="1" applyAlignment="1">
      <alignment horizontal="center" vertical="center"/>
    </xf>
    <xf numFmtId="38" fontId="22" fillId="0" borderId="13" xfId="39" applyNumberFormat="1" applyFont="1" applyFill="1" applyBorder="1" applyAlignment="1" applyProtection="1">
      <alignment horizontal="right"/>
      <protection locked="0"/>
    </xf>
    <xf numFmtId="38" fontId="22" fillId="10" borderId="9" xfId="39" applyNumberFormat="1" applyFont="1" applyFill="1" applyBorder="1" applyAlignment="1" applyProtection="1">
      <alignment horizontal="right"/>
    </xf>
    <xf numFmtId="0" fontId="21" fillId="10" borderId="20" xfId="33" applyFont="1" applyFill="1" applyBorder="1" applyAlignment="1">
      <alignment horizontal="left" vertical="center" indent="3"/>
    </xf>
    <xf numFmtId="49" fontId="21" fillId="10" borderId="20" xfId="39" applyNumberFormat="1" applyFont="1" applyFill="1" applyBorder="1" applyAlignment="1">
      <alignment horizontal="center" vertical="center"/>
    </xf>
    <xf numFmtId="38" fontId="22" fillId="3" borderId="13" xfId="39" applyNumberFormat="1" applyFont="1" applyFill="1" applyBorder="1" applyAlignment="1" applyProtection="1">
      <alignment horizontal="right"/>
    </xf>
    <xf numFmtId="38" fontId="22" fillId="10" borderId="20" xfId="39" applyNumberFormat="1" applyFont="1" applyFill="1" applyBorder="1" applyAlignment="1" applyProtection="1">
      <alignment horizontal="right"/>
    </xf>
    <xf numFmtId="38" fontId="22" fillId="12" borderId="45" xfId="39" applyNumberFormat="1" applyFont="1" applyFill="1" applyBorder="1" applyAlignment="1" applyProtection="1">
      <alignment horizontal="right"/>
    </xf>
    <xf numFmtId="38" fontId="22" fillId="12" borderId="49" xfId="39" applyNumberFormat="1" applyFont="1" applyFill="1" applyBorder="1" applyAlignment="1" applyProtection="1">
      <alignment horizontal="right"/>
    </xf>
    <xf numFmtId="38" fontId="22" fillId="3" borderId="15" xfId="39" applyNumberFormat="1" applyFont="1" applyFill="1" applyBorder="1" applyAlignment="1" applyProtection="1">
      <alignment horizontal="right"/>
    </xf>
    <xf numFmtId="38" fontId="22" fillId="3" borderId="4" xfId="39" applyNumberFormat="1" applyFont="1" applyFill="1" applyBorder="1" applyAlignment="1" applyProtection="1">
      <alignment horizontal="right"/>
    </xf>
    <xf numFmtId="49" fontId="18" fillId="0" borderId="26" xfId="39" applyNumberFormat="1" applyFont="1" applyBorder="1" applyAlignment="1">
      <alignment horizontal="left" vertical="center" indent="2"/>
    </xf>
    <xf numFmtId="0" fontId="18" fillId="0" borderId="8" xfId="39" applyFont="1" applyBorder="1" applyAlignment="1">
      <alignment horizontal="center" vertical="center"/>
    </xf>
    <xf numFmtId="38" fontId="22" fillId="0" borderId="16" xfId="39" applyNumberFormat="1" applyFont="1" applyBorder="1" applyAlignment="1" applyProtection="1">
      <alignment horizontal="right"/>
      <protection locked="0"/>
    </xf>
    <xf numFmtId="49" fontId="18" fillId="0" borderId="26" xfId="39" applyNumberFormat="1" applyFont="1" applyBorder="1" applyAlignment="1">
      <alignment horizontal="left" vertical="center" wrapText="1" indent="2"/>
    </xf>
    <xf numFmtId="49" fontId="21" fillId="4" borderId="20" xfId="39" applyNumberFormat="1" applyFont="1" applyFill="1" applyBorder="1" applyAlignment="1">
      <alignment horizontal="left" vertical="center" indent="3"/>
    </xf>
    <xf numFmtId="0" fontId="21" fillId="4" borderId="20" xfId="39" applyFont="1" applyFill="1" applyBorder="1" applyAlignment="1">
      <alignment horizontal="center"/>
    </xf>
    <xf numFmtId="38" fontId="22" fillId="4" borderId="20" xfId="39" applyNumberFormat="1" applyFont="1" applyFill="1" applyBorder="1" applyAlignment="1" applyProtection="1">
      <alignment horizontal="right"/>
    </xf>
    <xf numFmtId="38" fontId="22" fillId="0" borderId="21" xfId="39" applyNumberFormat="1" applyFont="1" applyBorder="1" applyAlignment="1" applyProtection="1">
      <alignment horizontal="right"/>
      <protection locked="0"/>
    </xf>
    <xf numFmtId="38" fontId="22" fillId="3" borderId="14" xfId="39" applyNumberFormat="1" applyFont="1" applyFill="1" applyBorder="1" applyAlignment="1" applyProtection="1">
      <alignment horizontal="right"/>
    </xf>
    <xf numFmtId="49" fontId="21" fillId="3" borderId="26" xfId="39" applyNumberFormat="1" applyFont="1" applyFill="1" applyBorder="1" applyAlignment="1">
      <alignment horizontal="left" vertical="center" wrapText="1" indent="2"/>
    </xf>
    <xf numFmtId="0" fontId="21" fillId="3" borderId="8" xfId="39" applyFont="1" applyFill="1" applyBorder="1" applyAlignment="1">
      <alignment horizontal="center" vertical="center"/>
    </xf>
    <xf numFmtId="0" fontId="21" fillId="3" borderId="8" xfId="39" applyFont="1" applyFill="1" applyBorder="1" applyAlignment="1">
      <alignment horizontal="center" vertical="top"/>
    </xf>
    <xf numFmtId="49" fontId="21" fillId="4" borderId="29" xfId="39" applyNumberFormat="1" applyFont="1" applyFill="1" applyBorder="1" applyAlignment="1">
      <alignment horizontal="left" vertical="center" indent="3"/>
    </xf>
    <xf numFmtId="38" fontId="22" fillId="4" borderId="60" xfId="39" applyNumberFormat="1" applyFont="1" applyFill="1" applyBorder="1" applyAlignment="1" applyProtection="1">
      <alignment horizontal="right"/>
    </xf>
    <xf numFmtId="38" fontId="22" fillId="0" borderId="28" xfId="39" applyNumberFormat="1" applyFont="1" applyFill="1" applyBorder="1" applyAlignment="1" applyProtection="1">
      <alignment horizontal="right"/>
      <protection locked="0"/>
    </xf>
    <xf numFmtId="49" fontId="21" fillId="4" borderId="29" xfId="39" applyNumberFormat="1" applyFont="1" applyFill="1" applyBorder="1" applyAlignment="1">
      <alignment horizontal="left" vertical="center" wrapText="1" indent="3"/>
    </xf>
    <xf numFmtId="0" fontId="23" fillId="4" borderId="52" xfId="0" applyFont="1" applyFill="1" applyBorder="1" applyAlignment="1">
      <alignment horizontal="left" vertical="center" wrapText="1" indent="3"/>
    </xf>
    <xf numFmtId="0" fontId="23" fillId="0" borderId="49" xfId="0" applyFont="1" applyBorder="1" applyAlignment="1">
      <alignment horizontal="left" vertical="center" wrapText="1" indent="3"/>
    </xf>
    <xf numFmtId="38" fontId="22" fillId="3" borderId="21" xfId="39" applyNumberFormat="1" applyFont="1" applyFill="1" applyBorder="1" applyAlignment="1" applyProtection="1">
      <alignment horizontal="right"/>
    </xf>
    <xf numFmtId="38" fontId="22" fillId="3" borderId="45" xfId="39" applyNumberFormat="1" applyFont="1" applyFill="1" applyBorder="1" applyAlignment="1" applyProtection="1">
      <alignment horizontal="right"/>
    </xf>
    <xf numFmtId="38" fontId="22" fillId="4" borderId="11" xfId="39" applyNumberFormat="1" applyFont="1" applyFill="1" applyBorder="1" applyAlignment="1" applyProtection="1">
      <alignment horizontal="right"/>
    </xf>
    <xf numFmtId="49" fontId="21" fillId="0" borderId="0" xfId="39" applyNumberFormat="1" applyFont="1" applyFill="1" applyBorder="1" applyAlignment="1">
      <alignment horizontal="left" vertical="top" wrapText="1" indent="4"/>
    </xf>
    <xf numFmtId="0" fontId="23" fillId="0" borderId="0" xfId="0" applyFont="1" applyFill="1" applyBorder="1" applyAlignment="1">
      <alignment horizontal="left" vertical="center" wrapText="1" indent="3"/>
    </xf>
    <xf numFmtId="38" fontId="22" fillId="0" borderId="0" xfId="39" applyNumberFormat="1" applyFont="1" applyFill="1" applyBorder="1" applyAlignment="1" applyProtection="1">
      <alignment horizontal="right"/>
    </xf>
    <xf numFmtId="38" fontId="22" fillId="0" borderId="14" xfId="39" applyNumberFormat="1" applyFont="1" applyFill="1" applyBorder="1" applyAlignment="1" applyProtection="1">
      <alignment horizontal="right"/>
    </xf>
    <xf numFmtId="49" fontId="20" fillId="11" borderId="26" xfId="40" applyNumberFormat="1" applyFont="1" applyFill="1" applyBorder="1" applyAlignment="1">
      <alignment horizontal="left" vertical="center"/>
    </xf>
    <xf numFmtId="38" fontId="22" fillId="11" borderId="8" xfId="40" applyNumberFormat="1" applyFont="1" applyFill="1" applyBorder="1" applyAlignment="1">
      <alignment horizontal="right"/>
    </xf>
    <xf numFmtId="38" fontId="22" fillId="11" borderId="26" xfId="40" applyNumberFormat="1" applyFont="1" applyFill="1" applyBorder="1" applyAlignment="1" applyProtection="1">
      <alignment horizontal="right"/>
    </xf>
    <xf numFmtId="38" fontId="22" fillId="11" borderId="17" xfId="40" applyNumberFormat="1" applyFont="1" applyFill="1" applyBorder="1" applyAlignment="1" applyProtection="1">
      <alignment horizontal="right"/>
    </xf>
    <xf numFmtId="38" fontId="22" fillId="12" borderId="8" xfId="40" applyNumberFormat="1" applyFont="1" applyFill="1" applyBorder="1" applyAlignment="1">
      <alignment horizontal="right"/>
    </xf>
    <xf numFmtId="38" fontId="22" fillId="12" borderId="26" xfId="40" applyNumberFormat="1" applyFont="1" applyFill="1" applyBorder="1" applyAlignment="1" applyProtection="1">
      <alignment horizontal="right"/>
    </xf>
    <xf numFmtId="38" fontId="22" fillId="12" borderId="17" xfId="40" applyNumberFormat="1" applyFont="1" applyFill="1" applyBorder="1" applyAlignment="1" applyProtection="1">
      <alignment horizontal="right"/>
    </xf>
    <xf numFmtId="38" fontId="22" fillId="3" borderId="9" xfId="40" applyNumberFormat="1" applyFont="1" applyFill="1" applyBorder="1" applyAlignment="1">
      <alignment horizontal="right"/>
    </xf>
    <xf numFmtId="38" fontId="22" fillId="3" borderId="9" xfId="40" applyNumberFormat="1" applyFont="1" applyFill="1" applyBorder="1" applyAlignment="1" applyProtection="1">
      <alignment horizontal="right"/>
    </xf>
    <xf numFmtId="49" fontId="18" fillId="0" borderId="26" xfId="40" applyNumberFormat="1" applyFont="1" applyBorder="1" applyAlignment="1">
      <alignment horizontal="left" vertical="center" indent="2"/>
    </xf>
    <xf numFmtId="0" fontId="18" fillId="0" borderId="8" xfId="40" applyFont="1" applyBorder="1" applyAlignment="1">
      <alignment horizontal="center" vertical="center"/>
    </xf>
    <xf numFmtId="38" fontId="22" fillId="0" borderId="16" xfId="40" applyNumberFormat="1" applyFont="1" applyBorder="1" applyAlignment="1" applyProtection="1">
      <alignment horizontal="right"/>
      <protection locked="0"/>
    </xf>
    <xf numFmtId="38" fontId="22" fillId="0" borderId="16" xfId="40" applyNumberFormat="1" applyFont="1" applyFill="1" applyBorder="1" applyAlignment="1" applyProtection="1">
      <alignment horizontal="right"/>
      <protection locked="0"/>
    </xf>
    <xf numFmtId="38" fontId="22" fillId="3" borderId="4" xfId="40" applyNumberFormat="1" applyFont="1" applyFill="1" applyBorder="1" applyAlignment="1" applyProtection="1">
      <alignment horizontal="right"/>
    </xf>
    <xf numFmtId="38" fontId="22" fillId="3" borderId="4" xfId="33" applyNumberFormat="1" applyFont="1" applyFill="1" applyBorder="1" applyAlignment="1" applyProtection="1">
      <alignment horizontal="right"/>
    </xf>
    <xf numFmtId="49" fontId="21" fillId="4" borderId="29" xfId="40" applyNumberFormat="1" applyFont="1" applyFill="1" applyBorder="1" applyAlignment="1">
      <alignment horizontal="left" vertical="center" wrapText="1" indent="3"/>
    </xf>
    <xf numFmtId="38" fontId="22" fillId="4" borderId="24" xfId="40" applyNumberFormat="1" applyFont="1" applyFill="1" applyBorder="1" applyAlignment="1" applyProtection="1">
      <alignment horizontal="right"/>
    </xf>
    <xf numFmtId="49" fontId="20" fillId="2" borderId="45" xfId="40" applyNumberFormat="1" applyFont="1" applyFill="1" applyBorder="1" applyAlignment="1">
      <alignment horizontal="left" vertical="center" indent="1"/>
    </xf>
    <xf numFmtId="49" fontId="20" fillId="2" borderId="26" xfId="40" applyNumberFormat="1" applyFont="1" applyFill="1" applyBorder="1" applyAlignment="1">
      <alignment horizontal="left" vertical="center" indent="1"/>
    </xf>
    <xf numFmtId="38" fontId="22" fillId="12" borderId="22" xfId="40" applyNumberFormat="1" applyFont="1" applyFill="1" applyBorder="1" applyAlignment="1" applyProtection="1">
      <alignment horizontal="right"/>
    </xf>
    <xf numFmtId="38" fontId="22" fillId="12" borderId="69" xfId="40" applyNumberFormat="1" applyFont="1" applyFill="1" applyBorder="1" applyAlignment="1" applyProtection="1">
      <alignment horizontal="right"/>
    </xf>
    <xf numFmtId="38" fontId="22" fillId="12" borderId="63" xfId="40" applyNumberFormat="1" applyFont="1" applyFill="1" applyBorder="1" applyAlignment="1" applyProtection="1">
      <alignment horizontal="right"/>
    </xf>
    <xf numFmtId="0" fontId="21" fillId="3" borderId="8" xfId="33" applyFont="1" applyFill="1" applyBorder="1" applyAlignment="1">
      <alignment horizontal="left" vertical="center" indent="2"/>
    </xf>
    <xf numFmtId="38" fontId="22" fillId="3" borderId="0" xfId="40" applyNumberFormat="1" applyFont="1" applyFill="1" applyBorder="1" applyAlignment="1" applyProtection="1">
      <alignment horizontal="right"/>
    </xf>
    <xf numFmtId="38" fontId="22" fillId="3" borderId="13" xfId="40" applyNumberFormat="1" applyFont="1" applyFill="1" applyBorder="1" applyAlignment="1" applyProtection="1">
      <alignment horizontal="right"/>
    </xf>
    <xf numFmtId="49" fontId="18" fillId="0" borderId="0" xfId="40" applyNumberFormat="1" applyFont="1" applyBorder="1" applyAlignment="1">
      <alignment horizontal="left" vertical="top" wrapText="1" indent="2"/>
    </xf>
    <xf numFmtId="0" fontId="18" fillId="0" borderId="8" xfId="40" applyFont="1" applyBorder="1" applyAlignment="1">
      <alignment horizontal="center" vertical="top"/>
    </xf>
    <xf numFmtId="0" fontId="21" fillId="4" borderId="20" xfId="40" applyFont="1" applyFill="1" applyBorder="1" applyAlignment="1">
      <alignment horizontal="center" vertical="center" wrapText="1"/>
    </xf>
    <xf numFmtId="38" fontId="22" fillId="4" borderId="20" xfId="40" applyNumberFormat="1" applyFont="1" applyFill="1" applyBorder="1" applyAlignment="1" applyProtection="1">
      <alignment horizontal="right"/>
    </xf>
    <xf numFmtId="38" fontId="22" fillId="0" borderId="0" xfId="40" applyNumberFormat="1" applyFont="1" applyBorder="1" applyAlignment="1" applyProtection="1">
      <alignment horizontal="right"/>
      <protection locked="0"/>
    </xf>
    <xf numFmtId="38" fontId="22" fillId="0" borderId="11" xfId="40" applyNumberFormat="1" applyFont="1" applyBorder="1" applyAlignment="1" applyProtection="1">
      <alignment horizontal="right"/>
      <protection locked="0"/>
    </xf>
    <xf numFmtId="0" fontId="21" fillId="4" borderId="29" xfId="0" applyFont="1" applyFill="1" applyBorder="1" applyAlignment="1">
      <alignment horizontal="left" vertical="center" wrapText="1" indent="3"/>
    </xf>
    <xf numFmtId="0" fontId="21" fillId="4" borderId="52" xfId="0" applyFont="1" applyFill="1" applyBorder="1" applyAlignment="1">
      <alignment horizontal="center" vertical="center" wrapText="1"/>
    </xf>
    <xf numFmtId="38" fontId="22" fillId="4" borderId="11" xfId="40" applyNumberFormat="1" applyFont="1" applyFill="1" applyBorder="1" applyAlignment="1" applyProtection="1">
      <alignment horizontal="right"/>
    </xf>
    <xf numFmtId="0" fontId="21" fillId="2" borderId="21" xfId="0" applyFont="1" applyFill="1" applyBorder="1" applyAlignment="1">
      <alignment horizontal="center" vertical="center"/>
    </xf>
    <xf numFmtId="38" fontId="22" fillId="12" borderId="8" xfId="40" applyNumberFormat="1" applyFont="1" applyFill="1" applyBorder="1" applyAlignment="1" applyProtection="1">
      <alignment horizontal="right"/>
    </xf>
    <xf numFmtId="38" fontId="22" fillId="12" borderId="45" xfId="40" applyNumberFormat="1" applyFont="1" applyFill="1" applyBorder="1" applyAlignment="1" applyProtection="1">
      <alignment horizontal="right"/>
    </xf>
    <xf numFmtId="38" fontId="22" fillId="12" borderId="49" xfId="40" applyNumberFormat="1" applyFont="1" applyFill="1" applyBorder="1" applyAlignment="1" applyProtection="1">
      <alignment horizontal="right"/>
    </xf>
    <xf numFmtId="38" fontId="22" fillId="3" borderId="9" xfId="41" applyNumberFormat="1" applyFont="1" applyFill="1" applyBorder="1" applyAlignment="1">
      <alignment horizontal="right"/>
    </xf>
    <xf numFmtId="38" fontId="22" fillId="3" borderId="9" xfId="41" applyNumberFormat="1" applyFont="1" applyFill="1" applyBorder="1" applyAlignment="1" applyProtection="1">
      <alignment horizontal="right"/>
    </xf>
    <xf numFmtId="49" fontId="18" fillId="0" borderId="26" xfId="41" applyNumberFormat="1" applyFont="1" applyBorder="1" applyAlignment="1">
      <alignment horizontal="left" vertical="center" indent="2"/>
    </xf>
    <xf numFmtId="49" fontId="18" fillId="0" borderId="8" xfId="41" applyNumberFormat="1" applyFont="1" applyBorder="1" applyAlignment="1">
      <alignment horizontal="center" vertical="center"/>
    </xf>
    <xf numFmtId="0" fontId="18" fillId="0" borderId="8" xfId="41" applyFont="1" applyBorder="1" applyAlignment="1">
      <alignment horizontal="center" vertical="center"/>
    </xf>
    <xf numFmtId="49" fontId="18" fillId="0" borderId="26" xfId="41" applyNumberFormat="1" applyFont="1" applyBorder="1" applyAlignment="1">
      <alignment horizontal="left" vertical="center" wrapText="1" indent="2"/>
    </xf>
    <xf numFmtId="38" fontId="22" fillId="4" borderId="20" xfId="41" applyNumberFormat="1" applyFont="1" applyFill="1" applyBorder="1" applyAlignment="1" applyProtection="1">
      <alignment horizontal="right"/>
    </xf>
    <xf numFmtId="38" fontId="22" fillId="4" borderId="9" xfId="33" applyNumberFormat="1" applyFont="1" applyFill="1" applyBorder="1" applyAlignment="1" applyProtection="1">
      <alignment horizontal="right"/>
    </xf>
    <xf numFmtId="49" fontId="21" fillId="4" borderId="27" xfId="41" applyNumberFormat="1" applyFont="1" applyFill="1" applyBorder="1" applyAlignment="1">
      <alignment horizontal="left" vertical="center" indent="3"/>
    </xf>
    <xf numFmtId="0" fontId="21" fillId="4" borderId="20" xfId="41" applyFont="1" applyFill="1" applyBorder="1" applyAlignment="1">
      <alignment horizontal="center" vertical="top"/>
    </xf>
    <xf numFmtId="38" fontId="22" fillId="4" borderId="11" xfId="41" applyNumberFormat="1" applyFont="1" applyFill="1" applyBorder="1" applyAlignment="1" applyProtection="1">
      <alignment horizontal="right"/>
    </xf>
    <xf numFmtId="38" fontId="22" fillId="0" borderId="10" xfId="41" applyNumberFormat="1" applyFont="1" applyFill="1" applyBorder="1" applyAlignment="1" applyProtection="1">
      <alignment horizontal="right"/>
      <protection locked="0"/>
    </xf>
    <xf numFmtId="0" fontId="23" fillId="0" borderId="69" xfId="0" applyFont="1" applyBorder="1" applyAlignment="1">
      <alignment horizontal="left" vertical="top" wrapText="1"/>
    </xf>
    <xf numFmtId="38" fontId="22" fillId="3" borderId="21" xfId="41" applyNumberFormat="1" applyFont="1" applyFill="1" applyBorder="1" applyAlignment="1" applyProtection="1">
      <alignment horizontal="right"/>
    </xf>
    <xf numFmtId="38" fontId="22" fillId="3" borderId="69" xfId="41" applyNumberFormat="1" applyFont="1" applyFill="1" applyBorder="1" applyAlignment="1" applyProtection="1">
      <alignment horizontal="right"/>
    </xf>
    <xf numFmtId="49" fontId="21" fillId="0" borderId="0" xfId="41" applyNumberFormat="1" applyFont="1" applyFill="1" applyBorder="1" applyAlignment="1">
      <alignment horizontal="left" vertical="top" wrapText="1" indent="3"/>
    </xf>
    <xf numFmtId="0" fontId="23" fillId="0" borderId="0" xfId="0" applyFont="1" applyFill="1" applyBorder="1" applyAlignment="1">
      <alignment horizontal="left" vertical="top" wrapText="1"/>
    </xf>
    <xf numFmtId="38" fontId="22" fillId="0" borderId="0" xfId="41" applyNumberFormat="1" applyFont="1" applyFill="1" applyBorder="1" applyAlignment="1" applyProtection="1">
      <alignment horizontal="right"/>
    </xf>
    <xf numFmtId="49" fontId="22" fillId="11" borderId="26" xfId="0" applyNumberFormat="1" applyFont="1" applyFill="1" applyBorder="1" applyAlignment="1">
      <alignment vertical="center"/>
    </xf>
    <xf numFmtId="38" fontId="22" fillId="11" borderId="8" xfId="42" applyNumberFormat="1" applyFont="1" applyFill="1" applyBorder="1" applyAlignment="1">
      <alignment horizontal="right"/>
    </xf>
    <xf numFmtId="38" fontId="22" fillId="11" borderId="26" xfId="42" applyNumberFormat="1" applyFont="1" applyFill="1" applyBorder="1" applyAlignment="1" applyProtection="1">
      <alignment horizontal="right"/>
    </xf>
    <xf numFmtId="38" fontId="22" fillId="11" borderId="17" xfId="42" applyNumberFormat="1" applyFont="1" applyFill="1" applyBorder="1" applyAlignment="1" applyProtection="1">
      <alignment horizontal="right"/>
    </xf>
    <xf numFmtId="38" fontId="22" fillId="12" borderId="8" xfId="42" applyNumberFormat="1" applyFont="1" applyFill="1" applyBorder="1" applyAlignment="1">
      <alignment horizontal="right"/>
    </xf>
    <xf numFmtId="38" fontId="22" fillId="12" borderId="26" xfId="42" applyNumberFormat="1" applyFont="1" applyFill="1" applyBorder="1" applyAlignment="1" applyProtection="1">
      <alignment horizontal="right"/>
    </xf>
    <xf numFmtId="38" fontId="22" fillId="12" borderId="17" xfId="42" applyNumberFormat="1" applyFont="1" applyFill="1" applyBorder="1" applyAlignment="1" applyProtection="1">
      <alignment horizontal="right"/>
    </xf>
    <xf numFmtId="49" fontId="18" fillId="0" borderId="26" xfId="42" applyNumberFormat="1" applyFont="1" applyBorder="1" applyAlignment="1">
      <alignment horizontal="left" vertical="center" indent="2"/>
    </xf>
    <xf numFmtId="0" fontId="18" fillId="0" borderId="8" xfId="42" applyFont="1" applyBorder="1" applyAlignment="1">
      <alignment horizontal="center" vertical="center"/>
    </xf>
    <xf numFmtId="38" fontId="22" fillId="3" borderId="9" xfId="42" applyNumberFormat="1" applyFont="1" applyFill="1" applyBorder="1" applyAlignment="1">
      <alignment horizontal="right"/>
    </xf>
    <xf numFmtId="38" fontId="22" fillId="0" borderId="4" xfId="42" applyNumberFormat="1" applyFont="1" applyBorder="1" applyAlignment="1" applyProtection="1">
      <alignment horizontal="right"/>
      <protection locked="0"/>
    </xf>
    <xf numFmtId="38" fontId="22" fillId="3" borderId="9" xfId="42" applyNumberFormat="1" applyFont="1" applyFill="1" applyBorder="1" applyAlignment="1" applyProtection="1">
      <alignment horizontal="right"/>
    </xf>
    <xf numFmtId="49" fontId="18" fillId="0" borderId="26" xfId="42" applyNumberFormat="1" applyFont="1" applyBorder="1" applyAlignment="1">
      <alignment horizontal="left" vertical="center" wrapText="1" indent="2"/>
    </xf>
    <xf numFmtId="49" fontId="21" fillId="4" borderId="29" xfId="42" applyNumberFormat="1" applyFont="1" applyFill="1" applyBorder="1" applyAlignment="1">
      <alignment horizontal="left" vertical="center" indent="3"/>
    </xf>
    <xf numFmtId="0" fontId="21" fillId="4" borderId="20" xfId="42" applyFont="1" applyFill="1" applyBorder="1" applyAlignment="1">
      <alignment horizontal="center"/>
    </xf>
    <xf numFmtId="38" fontId="22" fillId="4" borderId="20" xfId="42" applyNumberFormat="1" applyFont="1" applyFill="1" applyBorder="1" applyAlignment="1" applyProtection="1">
      <alignment horizontal="right"/>
    </xf>
    <xf numFmtId="38" fontId="22" fillId="12" borderId="45" xfId="42" applyNumberFormat="1" applyFont="1" applyFill="1" applyBorder="1" applyAlignment="1" applyProtection="1">
      <alignment horizontal="right"/>
    </xf>
    <xf numFmtId="38" fontId="22" fillId="12" borderId="8" xfId="42" applyNumberFormat="1" applyFont="1" applyFill="1" applyBorder="1" applyAlignment="1" applyProtection="1">
      <alignment horizontal="right"/>
    </xf>
    <xf numFmtId="38" fontId="22" fillId="12" borderId="49" xfId="42" applyNumberFormat="1" applyFont="1" applyFill="1" applyBorder="1" applyAlignment="1" applyProtection="1">
      <alignment horizontal="right"/>
    </xf>
    <xf numFmtId="38" fontId="22" fillId="3" borderId="9" xfId="43" applyNumberFormat="1" applyFont="1" applyFill="1" applyBorder="1" applyAlignment="1" applyProtection="1">
      <alignment horizontal="right"/>
    </xf>
    <xf numFmtId="38" fontId="22" fillId="3" borderId="9" xfId="43" applyNumberFormat="1" applyFont="1" applyFill="1" applyBorder="1" applyAlignment="1">
      <alignment horizontal="right"/>
    </xf>
    <xf numFmtId="49" fontId="18" fillId="0" borderId="26" xfId="43" applyNumberFormat="1" applyFont="1" applyBorder="1" applyAlignment="1">
      <alignment horizontal="left" vertical="center" indent="2"/>
    </xf>
    <xf numFmtId="0" fontId="18" fillId="0" borderId="8" xfId="43" applyFont="1" applyBorder="1" applyAlignment="1">
      <alignment horizontal="center" vertical="center"/>
    </xf>
    <xf numFmtId="38" fontId="22" fillId="3" borderId="13" xfId="43" applyNumberFormat="1" applyFont="1" applyFill="1" applyBorder="1" applyAlignment="1" applyProtection="1">
      <alignment horizontal="right"/>
    </xf>
    <xf numFmtId="38" fontId="22" fillId="3" borderId="14" xfId="43" applyNumberFormat="1" applyFont="1" applyFill="1" applyBorder="1" applyAlignment="1" applyProtection="1">
      <alignment horizontal="right"/>
    </xf>
    <xf numFmtId="0" fontId="18" fillId="0" borderId="26" xfId="43" applyFont="1" applyBorder="1" applyAlignment="1">
      <alignment horizontal="left" vertical="center" indent="2"/>
    </xf>
    <xf numFmtId="0" fontId="18" fillId="0" borderId="8" xfId="43" applyFont="1" applyBorder="1" applyAlignment="1">
      <alignment horizontal="center" vertical="top" wrapText="1"/>
    </xf>
    <xf numFmtId="49" fontId="18" fillId="0" borderId="17" xfId="43" applyNumberFormat="1" applyFont="1" applyBorder="1" applyAlignment="1">
      <alignment horizontal="left" vertical="center" indent="2"/>
    </xf>
    <xf numFmtId="49" fontId="21" fillId="4" borderId="29" xfId="43" applyNumberFormat="1" applyFont="1" applyFill="1" applyBorder="1" applyAlignment="1">
      <alignment horizontal="left" vertical="center" indent="3"/>
    </xf>
    <xf numFmtId="0" fontId="21" fillId="4" borderId="20" xfId="43" applyFont="1" applyFill="1" applyBorder="1" applyAlignment="1">
      <alignment horizontal="center"/>
    </xf>
    <xf numFmtId="38" fontId="22" fillId="4" borderId="29" xfId="43" applyNumberFormat="1" applyFont="1" applyFill="1" applyBorder="1" applyAlignment="1" applyProtection="1">
      <alignment horizontal="right"/>
    </xf>
    <xf numFmtId="38" fontId="22" fillId="4" borderId="20" xfId="43" applyNumberFormat="1" applyFont="1" applyFill="1" applyBorder="1" applyAlignment="1" applyProtection="1">
      <alignment horizontal="right"/>
    </xf>
    <xf numFmtId="38" fontId="22" fillId="3" borderId="21" xfId="43" applyNumberFormat="1" applyFont="1" applyFill="1" applyBorder="1" applyAlignment="1">
      <alignment horizontal="right"/>
    </xf>
    <xf numFmtId="49" fontId="18" fillId="0" borderId="5" xfId="43" applyNumberFormat="1" applyFont="1" applyBorder="1" applyAlignment="1">
      <alignment horizontal="left" vertical="center" indent="2"/>
    </xf>
    <xf numFmtId="0" fontId="18" fillId="0" borderId="3" xfId="43" applyFont="1" applyBorder="1" applyAlignment="1">
      <alignment horizontal="center" vertical="center"/>
    </xf>
    <xf numFmtId="0" fontId="18" fillId="0" borderId="3" xfId="43" applyFont="1" applyBorder="1" applyAlignment="1">
      <alignment horizontal="center" vertical="top"/>
    </xf>
    <xf numFmtId="49" fontId="21" fillId="4" borderId="20" xfId="43" applyNumberFormat="1" applyFont="1" applyFill="1" applyBorder="1" applyAlignment="1">
      <alignment horizontal="left" vertical="center" indent="3"/>
    </xf>
    <xf numFmtId="0" fontId="21" fillId="4" borderId="20" xfId="43" applyFont="1" applyFill="1" applyBorder="1" applyAlignment="1">
      <alignment horizontal="center" vertical="top"/>
    </xf>
    <xf numFmtId="38" fontId="22" fillId="3" borderId="4" xfId="43" applyNumberFormat="1" applyFont="1" applyFill="1" applyBorder="1" applyAlignment="1">
      <alignment horizontal="right"/>
    </xf>
    <xf numFmtId="49" fontId="18" fillId="0" borderId="26" xfId="44" applyNumberFormat="1" applyFont="1" applyBorder="1" applyAlignment="1">
      <alignment horizontal="left" vertical="center" indent="2"/>
    </xf>
    <xf numFmtId="49" fontId="18" fillId="0" borderId="8" xfId="44" applyNumberFormat="1" applyFont="1" applyBorder="1" applyAlignment="1">
      <alignment horizontal="center" vertical="center"/>
    </xf>
    <xf numFmtId="38" fontId="22" fillId="3" borderId="13" xfId="44" applyNumberFormat="1" applyFont="1" applyFill="1" applyBorder="1" applyAlignment="1" applyProtection="1">
      <alignment horizontal="right"/>
    </xf>
    <xf numFmtId="38" fontId="22" fillId="3" borderId="9" xfId="44" applyNumberFormat="1" applyFont="1" applyFill="1" applyBorder="1" applyAlignment="1" applyProtection="1">
      <alignment horizontal="right"/>
    </xf>
    <xf numFmtId="0" fontId="18" fillId="0" borderId="8" xfId="44" applyFont="1" applyBorder="1" applyAlignment="1">
      <alignment horizontal="center" vertical="center"/>
    </xf>
    <xf numFmtId="49" fontId="21" fillId="4" borderId="20" xfId="44" applyNumberFormat="1" applyFont="1" applyFill="1" applyBorder="1" applyAlignment="1">
      <alignment horizontal="left" vertical="center" indent="3"/>
    </xf>
    <xf numFmtId="0" fontId="21" fillId="4" borderId="20" xfId="44" applyFont="1" applyFill="1" applyBorder="1" applyAlignment="1">
      <alignment horizontal="center"/>
    </xf>
    <xf numFmtId="38" fontId="22" fillId="4" borderId="20" xfId="44" applyNumberFormat="1" applyFont="1" applyFill="1" applyBorder="1" applyAlignment="1" applyProtection="1">
      <alignment horizontal="right"/>
    </xf>
    <xf numFmtId="38" fontId="22" fillId="3" borderId="21" xfId="44" applyNumberFormat="1" applyFont="1" applyFill="1" applyBorder="1" applyAlignment="1" applyProtection="1">
      <alignment horizontal="right"/>
    </xf>
    <xf numFmtId="38" fontId="22" fillId="3" borderId="14" xfId="44" applyNumberFormat="1" applyFont="1" applyFill="1" applyBorder="1" applyAlignment="1" applyProtection="1">
      <alignment horizontal="right"/>
    </xf>
    <xf numFmtId="0" fontId="18" fillId="0" borderId="26" xfId="44" applyFont="1" applyBorder="1" applyAlignment="1">
      <alignment horizontal="left" vertical="center" indent="2"/>
    </xf>
    <xf numFmtId="0" fontId="18" fillId="0" borderId="8" xfId="44" applyFont="1" applyBorder="1" applyAlignment="1">
      <alignment horizontal="center" vertical="top" wrapText="1"/>
    </xf>
    <xf numFmtId="0" fontId="21" fillId="4" borderId="20" xfId="44" applyFont="1" applyFill="1" applyBorder="1" applyAlignment="1">
      <alignment horizontal="center" vertical="center"/>
    </xf>
    <xf numFmtId="38" fontId="22" fillId="0" borderId="21" xfId="44" applyNumberFormat="1" applyFont="1" applyBorder="1" applyAlignment="1" applyProtection="1">
      <alignment horizontal="right"/>
      <protection locked="0"/>
    </xf>
    <xf numFmtId="49" fontId="21" fillId="4" borderId="20" xfId="44" applyNumberFormat="1" applyFont="1" applyFill="1" applyBorder="1" applyAlignment="1">
      <alignment horizontal="left" vertical="center" wrapText="1" indent="3"/>
    </xf>
    <xf numFmtId="38" fontId="22" fillId="4" borderId="24" xfId="44" applyNumberFormat="1" applyFont="1" applyFill="1" applyBorder="1" applyAlignment="1" applyProtection="1">
      <alignment horizontal="right"/>
    </xf>
    <xf numFmtId="38" fontId="22" fillId="3" borderId="13" xfId="45" applyNumberFormat="1" applyFont="1" applyFill="1" applyBorder="1" applyAlignment="1">
      <alignment horizontal="right"/>
    </xf>
    <xf numFmtId="38" fontId="22" fillId="0" borderId="10" xfId="45" applyNumberFormat="1" applyFont="1" applyBorder="1" applyAlignment="1" applyProtection="1">
      <alignment horizontal="right"/>
      <protection locked="0"/>
    </xf>
    <xf numFmtId="38" fontId="22" fillId="3" borderId="9" xfId="45" applyNumberFormat="1" applyFont="1" applyFill="1" applyBorder="1" applyAlignment="1" applyProtection="1">
      <alignment horizontal="right"/>
    </xf>
    <xf numFmtId="38" fontId="22" fillId="4" borderId="10" xfId="33" applyNumberFormat="1" applyFont="1" applyFill="1" applyBorder="1" applyAlignment="1" applyProtection="1">
      <alignment horizontal="right"/>
    </xf>
    <xf numFmtId="38" fontId="22" fillId="12" borderId="8" xfId="45" applyNumberFormat="1" applyFont="1" applyFill="1" applyBorder="1" applyAlignment="1">
      <alignment horizontal="right"/>
    </xf>
    <xf numFmtId="38" fontId="22" fillId="12" borderId="26" xfId="45" applyNumberFormat="1" applyFont="1" applyFill="1" applyBorder="1" applyAlignment="1">
      <alignment horizontal="right"/>
    </xf>
    <xf numFmtId="38" fontId="22" fillId="12" borderId="26" xfId="45" applyNumberFormat="1" applyFont="1" applyFill="1" applyBorder="1" applyAlignment="1" applyProtection="1">
      <alignment horizontal="right"/>
    </xf>
    <xf numFmtId="38" fontId="22" fillId="12" borderId="17" xfId="45" applyNumberFormat="1" applyFont="1" applyFill="1" applyBorder="1" applyAlignment="1" applyProtection="1">
      <alignment horizontal="right"/>
    </xf>
    <xf numFmtId="49" fontId="18" fillId="0" borderId="26" xfId="45" applyNumberFormat="1" applyFont="1" applyFill="1" applyBorder="1" applyAlignment="1">
      <alignment horizontal="left" vertical="center" indent="2"/>
    </xf>
    <xf numFmtId="0" fontId="18" fillId="0" borderId="8" xfId="45" applyFont="1" applyFill="1" applyBorder="1" applyAlignment="1">
      <alignment horizontal="center" vertical="center"/>
    </xf>
    <xf numFmtId="38" fontId="22" fillId="0" borderId="4" xfId="45" applyNumberFormat="1" applyFont="1" applyFill="1" applyBorder="1" applyAlignment="1" applyProtection="1">
      <alignment horizontal="right"/>
      <protection locked="0"/>
    </xf>
    <xf numFmtId="38" fontId="22" fillId="10" borderId="4" xfId="45" applyNumberFormat="1" applyFont="1" applyFill="1" applyBorder="1" applyAlignment="1" applyProtection="1">
      <alignment horizontal="right"/>
    </xf>
    <xf numFmtId="49" fontId="18" fillId="0" borderId="26" xfId="45" applyNumberFormat="1" applyFont="1" applyBorder="1" applyAlignment="1">
      <alignment horizontal="left" vertical="center" indent="2"/>
    </xf>
    <xf numFmtId="0" fontId="18" fillId="0" borderId="8" xfId="45" applyFont="1" applyBorder="1" applyAlignment="1">
      <alignment horizontal="center" vertical="center"/>
    </xf>
    <xf numFmtId="38" fontId="22" fillId="0" borderId="16" xfId="45" applyNumberFormat="1" applyFont="1" applyBorder="1" applyAlignment="1" applyProtection="1">
      <alignment horizontal="right"/>
      <protection locked="0"/>
    </xf>
    <xf numFmtId="49" fontId="21" fillId="4" borderId="20" xfId="45" applyNumberFormat="1" applyFont="1" applyFill="1" applyBorder="1" applyAlignment="1">
      <alignment horizontal="left" vertical="center" indent="3"/>
    </xf>
    <xf numFmtId="0" fontId="21" fillId="4" borderId="20" xfId="45" applyFont="1" applyFill="1" applyBorder="1" applyAlignment="1">
      <alignment horizontal="center" vertical="top"/>
    </xf>
    <xf numFmtId="38" fontId="22" fillId="4" borderId="20" xfId="45" applyNumberFormat="1" applyFont="1" applyFill="1" applyBorder="1" applyAlignment="1" applyProtection="1">
      <alignment horizontal="right"/>
    </xf>
    <xf numFmtId="38" fontId="22" fillId="12" borderId="16" xfId="45" applyNumberFormat="1" applyFont="1" applyFill="1" applyBorder="1" applyAlignment="1">
      <alignment horizontal="right"/>
    </xf>
    <xf numFmtId="38" fontId="22" fillId="12" borderId="45" xfId="45" applyNumberFormat="1" applyFont="1" applyFill="1" applyBorder="1" applyAlignment="1">
      <alignment horizontal="right"/>
    </xf>
    <xf numFmtId="38" fontId="22" fillId="12" borderId="49" xfId="45" applyNumberFormat="1" applyFont="1" applyFill="1" applyBorder="1" applyAlignment="1" applyProtection="1">
      <alignment horizontal="right"/>
    </xf>
    <xf numFmtId="38" fontId="22" fillId="3" borderId="9" xfId="45" applyNumberFormat="1" applyFont="1" applyFill="1" applyBorder="1" applyAlignment="1">
      <alignment horizontal="right"/>
    </xf>
    <xf numFmtId="38" fontId="22" fillId="3" borderId="0" xfId="45" applyNumberFormat="1" applyFont="1" applyFill="1" applyBorder="1" applyAlignment="1">
      <alignment horizontal="right"/>
    </xf>
    <xf numFmtId="38" fontId="22" fillId="3" borderId="14" xfId="45" applyNumberFormat="1" applyFont="1" applyFill="1" applyBorder="1" applyAlignment="1" applyProtection="1">
      <alignment horizontal="right"/>
    </xf>
    <xf numFmtId="49" fontId="18" fillId="0" borderId="26" xfId="45" applyNumberFormat="1" applyFont="1" applyBorder="1" applyAlignment="1">
      <alignment horizontal="left" vertical="center" indent="3"/>
    </xf>
    <xf numFmtId="38" fontId="22" fillId="3" borderId="0" xfId="45" applyNumberFormat="1" applyFont="1" applyFill="1" applyBorder="1" applyAlignment="1" applyProtection="1">
      <alignment horizontal="right"/>
    </xf>
    <xf numFmtId="49" fontId="18" fillId="0" borderId="8" xfId="45" applyNumberFormat="1" applyFont="1" applyBorder="1" applyAlignment="1">
      <alignment horizontal="center" vertical="center"/>
    </xf>
    <xf numFmtId="49" fontId="18" fillId="0" borderId="26" xfId="45" applyNumberFormat="1" applyFont="1" applyBorder="1" applyAlignment="1">
      <alignment horizontal="left" vertical="center" wrapText="1" indent="3"/>
    </xf>
    <xf numFmtId="49" fontId="21" fillId="4" borderId="20" xfId="45" applyNumberFormat="1" applyFont="1" applyFill="1" applyBorder="1" applyAlignment="1">
      <alignment horizontal="left" vertical="center" indent="4"/>
    </xf>
    <xf numFmtId="0" fontId="21" fillId="4" borderId="20" xfId="45" applyFont="1" applyFill="1" applyBorder="1" applyAlignment="1">
      <alignment horizontal="center"/>
    </xf>
    <xf numFmtId="38" fontId="22" fillId="0" borderId="11" xfId="45" applyNumberFormat="1" applyFont="1" applyFill="1" applyBorder="1" applyAlignment="1" applyProtection="1">
      <alignment horizontal="right"/>
      <protection locked="0"/>
    </xf>
    <xf numFmtId="38" fontId="22" fillId="3" borderId="4" xfId="45" applyNumberFormat="1" applyFont="1" applyFill="1" applyBorder="1" applyAlignment="1">
      <alignment horizontal="right"/>
    </xf>
    <xf numFmtId="38" fontId="22" fillId="3" borderId="4" xfId="45" applyNumberFormat="1" applyFont="1" applyFill="1" applyBorder="1" applyAlignment="1" applyProtection="1">
      <alignment horizontal="right"/>
    </xf>
    <xf numFmtId="38" fontId="22" fillId="3" borderId="45" xfId="45" applyNumberFormat="1" applyFont="1" applyFill="1" applyBorder="1" applyAlignment="1" applyProtection="1">
      <alignment horizontal="right"/>
    </xf>
    <xf numFmtId="38" fontId="22" fillId="4" borderId="11" xfId="45" applyNumberFormat="1" applyFont="1" applyFill="1" applyBorder="1" applyAlignment="1" applyProtection="1">
      <alignment horizontal="right"/>
    </xf>
    <xf numFmtId="3" fontId="21" fillId="0" borderId="0" xfId="0" applyNumberFormat="1" applyFont="1" applyFill="1" applyBorder="1" applyAlignment="1">
      <alignment horizontal="left" vertical="top" wrapText="1" indent="4"/>
    </xf>
    <xf numFmtId="38" fontId="22" fillId="0" borderId="0" xfId="45" applyNumberFormat="1" applyFont="1" applyFill="1" applyBorder="1" applyAlignment="1">
      <alignment horizontal="right"/>
    </xf>
    <xf numFmtId="38" fontId="22" fillId="0" borderId="0" xfId="45" applyNumberFormat="1" applyFont="1" applyFill="1" applyBorder="1" applyAlignment="1" applyProtection="1">
      <alignment horizontal="right"/>
    </xf>
    <xf numFmtId="38" fontId="22" fillId="11" borderId="8" xfId="46" applyNumberFormat="1" applyFont="1" applyFill="1" applyBorder="1" applyAlignment="1" applyProtection="1">
      <alignment horizontal="right"/>
    </xf>
    <xf numFmtId="38" fontId="22" fillId="11" borderId="26" xfId="46" applyNumberFormat="1" applyFont="1" applyFill="1" applyBorder="1" applyAlignment="1" applyProtection="1">
      <alignment horizontal="right"/>
    </xf>
    <xf numFmtId="38" fontId="22" fillId="11" borderId="17" xfId="46" applyNumberFormat="1" applyFont="1" applyFill="1" applyBorder="1" applyAlignment="1" applyProtection="1">
      <alignment horizontal="right"/>
    </xf>
    <xf numFmtId="38" fontId="22" fillId="12" borderId="8" xfId="46" applyNumberFormat="1" applyFont="1" applyFill="1" applyBorder="1" applyAlignment="1" applyProtection="1">
      <alignment horizontal="right"/>
    </xf>
    <xf numFmtId="38" fontId="22" fillId="12" borderId="26" xfId="46" applyNumberFormat="1" applyFont="1" applyFill="1" applyBorder="1" applyAlignment="1" applyProtection="1">
      <alignment horizontal="right"/>
    </xf>
    <xf numFmtId="38" fontId="22" fillId="12" borderId="17" xfId="46" applyNumberFormat="1" applyFont="1" applyFill="1" applyBorder="1" applyAlignment="1" applyProtection="1">
      <alignment horizontal="right"/>
    </xf>
    <xf numFmtId="38" fontId="22" fillId="3" borderId="9" xfId="46" applyNumberFormat="1" applyFont="1" applyFill="1" applyBorder="1" applyAlignment="1" applyProtection="1">
      <alignment horizontal="right"/>
    </xf>
    <xf numFmtId="38" fontId="22" fillId="3" borderId="4" xfId="46" applyNumberFormat="1" applyFont="1" applyFill="1" applyBorder="1" applyAlignment="1" applyProtection="1">
      <alignment horizontal="right"/>
    </xf>
    <xf numFmtId="38" fontId="22" fillId="3" borderId="15" xfId="46" applyNumberFormat="1" applyFont="1" applyFill="1" applyBorder="1" applyAlignment="1" applyProtection="1">
      <alignment horizontal="right"/>
    </xf>
    <xf numFmtId="49" fontId="18" fillId="0" borderId="26" xfId="46" applyNumberFormat="1" applyFont="1" applyBorder="1" applyAlignment="1">
      <alignment horizontal="left" vertical="center" indent="2"/>
    </xf>
    <xf numFmtId="0" fontId="18" fillId="0" borderId="8" xfId="46" applyNumberFormat="1" applyFont="1" applyBorder="1" applyAlignment="1">
      <alignment horizontal="center" vertical="center"/>
    </xf>
    <xf numFmtId="49" fontId="21" fillId="4" borderId="20" xfId="46" applyNumberFormat="1" applyFont="1" applyFill="1" applyBorder="1" applyAlignment="1">
      <alignment horizontal="left" vertical="center" indent="3"/>
    </xf>
    <xf numFmtId="0" fontId="21" fillId="4" borderId="20" xfId="46" applyNumberFormat="1" applyFont="1" applyFill="1" applyBorder="1" applyAlignment="1">
      <alignment horizontal="center" vertical="center"/>
    </xf>
    <xf numFmtId="38" fontId="22" fillId="4" borderId="20" xfId="46" applyNumberFormat="1" applyFont="1" applyFill="1" applyBorder="1" applyAlignment="1" applyProtection="1">
      <alignment horizontal="right"/>
    </xf>
    <xf numFmtId="38" fontId="22" fillId="12" borderId="15" xfId="46" applyNumberFormat="1" applyFont="1" applyFill="1" applyBorder="1" applyAlignment="1" applyProtection="1">
      <alignment horizontal="right"/>
    </xf>
    <xf numFmtId="38" fontId="22" fillId="12" borderId="45" xfId="46" applyNumberFormat="1" applyFont="1" applyFill="1" applyBorder="1" applyAlignment="1" applyProtection="1">
      <alignment horizontal="right"/>
    </xf>
    <xf numFmtId="38" fontId="22" fillId="12" borderId="49" xfId="46" applyNumberFormat="1" applyFont="1" applyFill="1" applyBorder="1" applyAlignment="1" applyProtection="1">
      <alignment horizontal="right"/>
    </xf>
    <xf numFmtId="49" fontId="18" fillId="0" borderId="26" xfId="46" applyNumberFormat="1" applyFont="1" applyFill="1" applyBorder="1" applyAlignment="1">
      <alignment horizontal="left" vertical="center" indent="2"/>
    </xf>
    <xf numFmtId="0" fontId="18" fillId="0" borderId="8" xfId="46" applyNumberFormat="1" applyFont="1" applyFill="1" applyBorder="1" applyAlignment="1">
      <alignment horizontal="center" vertical="center"/>
    </xf>
    <xf numFmtId="38" fontId="22" fillId="3" borderId="0" xfId="46" applyNumberFormat="1" applyFont="1" applyFill="1" applyBorder="1" applyAlignment="1" applyProtection="1">
      <alignment horizontal="right"/>
    </xf>
    <xf numFmtId="38" fontId="22" fillId="10" borderId="3" xfId="46" applyNumberFormat="1" applyFont="1" applyFill="1" applyBorder="1" applyAlignment="1" applyProtection="1">
      <alignment horizontal="right"/>
    </xf>
    <xf numFmtId="38" fontId="22" fillId="4" borderId="3" xfId="46" applyNumberFormat="1" applyFont="1" applyFill="1" applyBorder="1" applyAlignment="1" applyProtection="1">
      <alignment horizontal="right"/>
    </xf>
    <xf numFmtId="49" fontId="21" fillId="4" borderId="25" xfId="46" applyNumberFormat="1" applyFont="1" applyFill="1" applyBorder="1" applyAlignment="1">
      <alignment horizontal="left" vertical="center" indent="3"/>
    </xf>
    <xf numFmtId="0" fontId="21" fillId="4" borderId="11" xfId="0" applyFont="1" applyFill="1" applyBorder="1" applyAlignment="1">
      <alignment horizontal="center" vertical="center"/>
    </xf>
    <xf numFmtId="38" fontId="22" fillId="3" borderId="13" xfId="46" applyNumberFormat="1" applyFont="1" applyFill="1" applyBorder="1" applyAlignment="1" applyProtection="1">
      <alignment horizontal="right"/>
    </xf>
    <xf numFmtId="0" fontId="46" fillId="0" borderId="0" xfId="33" applyFont="1"/>
    <xf numFmtId="38" fontId="22" fillId="0" borderId="60" xfId="46" applyNumberFormat="1" applyFont="1" applyFill="1" applyBorder="1" applyAlignment="1" applyProtection="1">
      <alignment horizontal="right"/>
      <protection locked="0"/>
    </xf>
    <xf numFmtId="49" fontId="21" fillId="4" borderId="29" xfId="46" applyNumberFormat="1" applyFont="1" applyFill="1" applyBorder="1" applyAlignment="1">
      <alignment horizontal="left" vertical="center" wrapText="1" indent="3"/>
    </xf>
    <xf numFmtId="38" fontId="22" fillId="4" borderId="24" xfId="46" applyNumberFormat="1" applyFont="1" applyFill="1" applyBorder="1" applyAlignment="1" applyProtection="1">
      <alignment horizontal="right"/>
    </xf>
    <xf numFmtId="38" fontId="22" fillId="9" borderId="20" xfId="46" applyNumberFormat="1" applyFont="1" applyFill="1" applyBorder="1" applyAlignment="1" applyProtection="1">
      <alignment horizontal="right"/>
    </xf>
    <xf numFmtId="38" fontId="22" fillId="3" borderId="49" xfId="46" applyNumberFormat="1" applyFont="1" applyFill="1" applyBorder="1" applyAlignment="1">
      <alignment horizontal="right"/>
    </xf>
    <xf numFmtId="38" fontId="22" fillId="4" borderId="11" xfId="46" applyNumberFormat="1" applyFont="1" applyFill="1" applyBorder="1" applyAlignment="1" applyProtection="1">
      <alignment horizontal="right"/>
    </xf>
    <xf numFmtId="3" fontId="21" fillId="0" borderId="0" xfId="0" applyNumberFormat="1" applyFont="1" applyFill="1" applyBorder="1" applyAlignment="1">
      <alignment horizontal="left" vertical="top" wrapText="1" indent="3"/>
    </xf>
    <xf numFmtId="38" fontId="22" fillId="0" borderId="0" xfId="46" applyNumberFormat="1" applyFont="1" applyFill="1" applyBorder="1" applyAlignment="1" applyProtection="1">
      <alignment horizontal="right"/>
    </xf>
    <xf numFmtId="38" fontId="22" fillId="0" borderId="0" xfId="46" applyNumberFormat="1" applyFont="1" applyFill="1" applyBorder="1" applyAlignment="1">
      <alignment horizontal="right"/>
    </xf>
    <xf numFmtId="38" fontId="22" fillId="11" borderId="26" xfId="46" applyNumberFormat="1" applyFont="1" applyFill="1" applyBorder="1" applyAlignment="1" applyProtection="1">
      <alignment horizontal="left" vertical="center"/>
    </xf>
    <xf numFmtId="38" fontId="22" fillId="11" borderId="26" xfId="46" applyNumberFormat="1" applyFont="1" applyFill="1" applyBorder="1" applyAlignment="1">
      <alignment horizontal="right"/>
    </xf>
    <xf numFmtId="0" fontId="22" fillId="11" borderId="26" xfId="0" applyFont="1" applyFill="1" applyBorder="1" applyAlignment="1">
      <alignment horizontal="center"/>
    </xf>
    <xf numFmtId="38" fontId="22" fillId="11" borderId="8" xfId="48" applyNumberFormat="1" applyFont="1" applyFill="1" applyBorder="1" applyAlignment="1" applyProtection="1">
      <alignment horizontal="right"/>
    </xf>
    <xf numFmtId="38" fontId="22" fillId="11" borderId="26" xfId="48" applyNumberFormat="1" applyFont="1" applyFill="1" applyBorder="1" applyAlignment="1" applyProtection="1">
      <alignment horizontal="right"/>
    </xf>
    <xf numFmtId="38" fontId="22" fillId="11" borderId="17" xfId="48" applyNumberFormat="1" applyFont="1" applyFill="1" applyBorder="1" applyAlignment="1" applyProtection="1">
      <alignment horizontal="right"/>
    </xf>
    <xf numFmtId="38" fontId="22" fillId="12" borderId="8" xfId="48" applyNumberFormat="1" applyFont="1" applyFill="1" applyBorder="1" applyAlignment="1" applyProtection="1">
      <alignment horizontal="right"/>
    </xf>
    <xf numFmtId="38" fontId="22" fillId="12" borderId="26" xfId="48" applyNumberFormat="1" applyFont="1" applyFill="1" applyBorder="1" applyAlignment="1" applyProtection="1">
      <alignment horizontal="right"/>
    </xf>
    <xf numFmtId="38" fontId="22" fillId="12" borderId="17" xfId="48" applyNumberFormat="1" applyFont="1" applyFill="1" applyBorder="1" applyAlignment="1" applyProtection="1">
      <alignment horizontal="right"/>
    </xf>
    <xf numFmtId="38" fontId="22" fillId="3" borderId="9" xfId="48" applyNumberFormat="1" applyFont="1" applyFill="1" applyBorder="1" applyAlignment="1" applyProtection="1">
      <alignment horizontal="right"/>
    </xf>
    <xf numFmtId="49" fontId="18" fillId="0" borderId="26" xfId="48" applyNumberFormat="1" applyFont="1" applyBorder="1" applyAlignment="1">
      <alignment horizontal="left" vertical="center" indent="2"/>
    </xf>
    <xf numFmtId="0" fontId="18" fillId="0" borderId="8" xfId="48" applyNumberFormat="1" applyFont="1" applyBorder="1" applyAlignment="1">
      <alignment horizontal="center"/>
    </xf>
    <xf numFmtId="38" fontId="22" fillId="0" borderId="16" xfId="48" applyNumberFormat="1" applyFont="1" applyBorder="1" applyAlignment="1" applyProtection="1">
      <alignment horizontal="right"/>
      <protection locked="0"/>
    </xf>
    <xf numFmtId="38" fontId="22" fillId="0" borderId="16" xfId="48" applyNumberFormat="1" applyFont="1" applyFill="1" applyBorder="1" applyAlignment="1" applyProtection="1">
      <alignment horizontal="right"/>
      <protection locked="0"/>
    </xf>
    <xf numFmtId="49" fontId="21" fillId="4" borderId="20" xfId="48" applyNumberFormat="1" applyFont="1" applyFill="1" applyBorder="1" applyAlignment="1">
      <alignment horizontal="left" vertical="center" indent="3"/>
    </xf>
    <xf numFmtId="0" fontId="21" fillId="4" borderId="20" xfId="48" applyNumberFormat="1" applyFont="1" applyFill="1" applyBorder="1" applyAlignment="1">
      <alignment horizontal="center"/>
    </xf>
    <xf numFmtId="38" fontId="22" fillId="4" borderId="9" xfId="48" applyNumberFormat="1" applyFont="1" applyFill="1" applyBorder="1" applyAlignment="1" applyProtection="1">
      <alignment horizontal="right"/>
    </xf>
    <xf numFmtId="38" fontId="22" fillId="4" borderId="24" xfId="48" applyNumberFormat="1" applyFont="1" applyFill="1" applyBorder="1" applyAlignment="1" applyProtection="1">
      <alignment horizontal="right"/>
    </xf>
    <xf numFmtId="38" fontId="22" fillId="0" borderId="21" xfId="48" applyNumberFormat="1" applyFont="1" applyBorder="1" applyAlignment="1" applyProtection="1">
      <alignment horizontal="right"/>
      <protection locked="0"/>
    </xf>
    <xf numFmtId="0" fontId="21" fillId="4" borderId="20" xfId="48" applyNumberFormat="1" applyFont="1" applyFill="1" applyBorder="1" applyAlignment="1">
      <alignment horizontal="center" vertical="center"/>
    </xf>
    <xf numFmtId="38" fontId="22" fillId="12" borderId="15" xfId="48" applyNumberFormat="1" applyFont="1" applyFill="1" applyBorder="1" applyAlignment="1" applyProtection="1">
      <alignment horizontal="right"/>
    </xf>
    <xf numFmtId="38" fontId="22" fillId="12" borderId="45" xfId="48" applyNumberFormat="1" applyFont="1" applyFill="1" applyBorder="1" applyAlignment="1" applyProtection="1">
      <alignment horizontal="right"/>
    </xf>
    <xf numFmtId="38" fontId="22" fillId="12" borderId="49" xfId="48" applyNumberFormat="1" applyFont="1" applyFill="1" applyBorder="1" applyAlignment="1" applyProtection="1">
      <alignment horizontal="right"/>
    </xf>
    <xf numFmtId="49" fontId="18" fillId="0" borderId="45" xfId="48" applyNumberFormat="1" applyFont="1" applyFill="1" applyBorder="1" applyAlignment="1">
      <alignment horizontal="left" vertical="center" indent="2"/>
    </xf>
    <xf numFmtId="0" fontId="18" fillId="0" borderId="16" xfId="48" applyNumberFormat="1" applyFont="1" applyFill="1" applyBorder="1" applyAlignment="1">
      <alignment horizontal="center" vertical="center"/>
    </xf>
    <xf numFmtId="38" fontId="22" fillId="0" borderId="4" xfId="48" applyNumberFormat="1" applyFont="1" applyFill="1" applyBorder="1" applyAlignment="1" applyProtection="1">
      <alignment horizontal="right"/>
      <protection locked="0"/>
    </xf>
    <xf numFmtId="38" fontId="22" fillId="3" borderId="0" xfId="48" applyNumberFormat="1" applyFont="1" applyFill="1" applyBorder="1" applyAlignment="1" applyProtection="1">
      <alignment horizontal="right"/>
    </xf>
    <xf numFmtId="38" fontId="22" fillId="10" borderId="4" xfId="48" applyNumberFormat="1" applyFont="1" applyFill="1" applyBorder="1" applyAlignment="1" applyProtection="1">
      <alignment horizontal="right"/>
    </xf>
    <xf numFmtId="38" fontId="22" fillId="10" borderId="16" xfId="48" applyNumberFormat="1" applyFont="1" applyFill="1" applyBorder="1" applyAlignment="1" applyProtection="1">
      <alignment horizontal="right"/>
    </xf>
    <xf numFmtId="49" fontId="18" fillId="0" borderId="26" xfId="48" applyNumberFormat="1" applyFont="1" applyFill="1" applyBorder="1" applyAlignment="1">
      <alignment horizontal="left" vertical="center" wrapText="1" indent="2"/>
    </xf>
    <xf numFmtId="0" fontId="18" fillId="0" borderId="8" xfId="48" applyNumberFormat="1" applyFont="1" applyFill="1" applyBorder="1" applyAlignment="1">
      <alignment horizontal="center" vertical="top"/>
    </xf>
    <xf numFmtId="38" fontId="22" fillId="0" borderId="4" xfId="48" applyNumberFormat="1" applyFont="1" applyBorder="1" applyAlignment="1" applyProtection="1">
      <alignment horizontal="right"/>
      <protection locked="0"/>
    </xf>
    <xf numFmtId="0" fontId="19" fillId="3" borderId="0" xfId="33" applyFont="1" applyFill="1" applyAlignment="1"/>
    <xf numFmtId="0" fontId="21" fillId="4" borderId="20" xfId="48" applyNumberFormat="1" applyFont="1" applyFill="1" applyBorder="1" applyAlignment="1">
      <alignment horizontal="center" vertical="top"/>
    </xf>
    <xf numFmtId="38" fontId="22" fillId="4" borderId="20" xfId="48" applyNumberFormat="1" applyFont="1" applyFill="1" applyBorder="1" applyAlignment="1" applyProtection="1">
      <alignment horizontal="right"/>
    </xf>
    <xf numFmtId="0" fontId="18" fillId="0" borderId="8" xfId="48" applyNumberFormat="1" applyFont="1" applyBorder="1" applyAlignment="1">
      <alignment horizontal="center" vertical="top"/>
    </xf>
    <xf numFmtId="49" fontId="18" fillId="0" borderId="5" xfId="48" applyNumberFormat="1" applyFont="1" applyBorder="1" applyAlignment="1">
      <alignment horizontal="left" vertical="center" indent="2"/>
    </xf>
    <xf numFmtId="0" fontId="18" fillId="0" borderId="50" xfId="48" applyNumberFormat="1" applyFont="1" applyBorder="1" applyAlignment="1">
      <alignment horizontal="center" vertical="top"/>
    </xf>
    <xf numFmtId="49" fontId="21" fillId="4" borderId="5" xfId="48" applyNumberFormat="1" applyFont="1" applyFill="1" applyBorder="1" applyAlignment="1">
      <alignment horizontal="left" vertical="center" indent="2"/>
    </xf>
    <xf numFmtId="0" fontId="21" fillId="4" borderId="50" xfId="48" applyNumberFormat="1" applyFont="1" applyFill="1" applyBorder="1" applyAlignment="1">
      <alignment horizontal="center" vertical="top"/>
    </xf>
    <xf numFmtId="38" fontId="22" fillId="9" borderId="20" xfId="33" applyNumberFormat="1" applyFont="1" applyFill="1" applyBorder="1" applyAlignment="1" applyProtection="1">
      <alignment horizontal="right"/>
    </xf>
    <xf numFmtId="38" fontId="22" fillId="0" borderId="11" xfId="48" applyNumberFormat="1" applyFont="1" applyFill="1" applyBorder="1" applyAlignment="1" applyProtection="1">
      <alignment horizontal="right"/>
      <protection locked="0"/>
    </xf>
    <xf numFmtId="38" fontId="23" fillId="3" borderId="2" xfId="0" applyNumberFormat="1" applyFont="1" applyFill="1" applyBorder="1" applyAlignment="1">
      <alignment horizontal="right" vertical="center"/>
    </xf>
    <xf numFmtId="38" fontId="23" fillId="3" borderId="43" xfId="0" applyNumberFormat="1" applyFont="1" applyFill="1" applyBorder="1" applyAlignment="1">
      <alignment horizontal="right" vertical="center"/>
    </xf>
    <xf numFmtId="38" fontId="23" fillId="3" borderId="39" xfId="0" applyNumberFormat="1" applyFont="1" applyFill="1" applyBorder="1" applyAlignment="1" applyProtection="1">
      <alignment horizontal="right" vertical="center"/>
    </xf>
    <xf numFmtId="38" fontId="22" fillId="4" borderId="109" xfId="0" applyNumberFormat="1" applyFont="1" applyFill="1" applyBorder="1" applyAlignment="1">
      <alignment horizontal="right"/>
    </xf>
    <xf numFmtId="0" fontId="19" fillId="0" borderId="0" xfId="33" applyFont="1" applyAlignment="1">
      <alignment vertical="center"/>
    </xf>
    <xf numFmtId="0" fontId="19" fillId="0" borderId="0" xfId="33" applyFont="1" applyAlignment="1"/>
    <xf numFmtId="3" fontId="19" fillId="0" borderId="0" xfId="33" applyNumberFormat="1" applyFont="1" applyAlignment="1"/>
    <xf numFmtId="49" fontId="20" fillId="2" borderId="8" xfId="33" applyNumberFormat="1" applyFont="1" applyFill="1" applyBorder="1" applyAlignment="1">
      <alignment horizontal="left" vertical="center" indent="1"/>
    </xf>
    <xf numFmtId="49" fontId="20" fillId="2" borderId="16" xfId="33" applyNumberFormat="1" applyFont="1" applyFill="1" applyBorder="1" applyAlignment="1">
      <alignment horizontal="center" vertical="center"/>
    </xf>
    <xf numFmtId="49" fontId="20" fillId="2" borderId="66" xfId="33" applyNumberFormat="1" applyFont="1" applyFill="1" applyBorder="1" applyAlignment="1">
      <alignment horizontal="left" vertical="center" indent="1"/>
    </xf>
    <xf numFmtId="0" fontId="20" fillId="2" borderId="101" xfId="33" applyFont="1" applyFill="1" applyBorder="1" applyAlignment="1">
      <alignment horizontal="center" vertical="center"/>
    </xf>
    <xf numFmtId="0" fontId="22" fillId="0" borderId="0" xfId="33" applyFont="1"/>
    <xf numFmtId="49" fontId="20" fillId="3" borderId="67" xfId="33" applyNumberFormat="1" applyFont="1" applyFill="1" applyBorder="1" applyAlignment="1">
      <alignment horizontal="left" vertical="center" indent="2"/>
    </xf>
    <xf numFmtId="0" fontId="20" fillId="3" borderId="61" xfId="33" applyFont="1" applyFill="1" applyBorder="1" applyAlignment="1">
      <alignment horizontal="center" vertical="center"/>
    </xf>
    <xf numFmtId="49" fontId="20" fillId="3" borderId="45" xfId="34" applyNumberFormat="1" applyFont="1" applyFill="1" applyBorder="1" applyAlignment="1">
      <alignment horizontal="left" vertical="center" indent="2"/>
    </xf>
    <xf numFmtId="0" fontId="20" fillId="3" borderId="63" xfId="34" applyFont="1" applyFill="1" applyBorder="1" applyAlignment="1">
      <alignment horizontal="center" vertical="center"/>
    </xf>
    <xf numFmtId="0" fontId="20" fillId="3" borderId="0" xfId="33" applyFont="1" applyFill="1" applyAlignment="1">
      <alignment horizontal="left" vertical="center" indent="2"/>
    </xf>
    <xf numFmtId="0" fontId="20" fillId="3" borderId="49" xfId="34" applyFont="1" applyFill="1" applyBorder="1" applyAlignment="1">
      <alignment horizontal="center" vertical="center"/>
    </xf>
    <xf numFmtId="0" fontId="20" fillId="3" borderId="45" xfId="34" applyFont="1" applyFill="1" applyBorder="1" applyAlignment="1">
      <alignment horizontal="center"/>
    </xf>
    <xf numFmtId="49" fontId="20" fillId="3" borderId="63" xfId="35" applyNumberFormat="1" applyFont="1" applyFill="1" applyBorder="1" applyAlignment="1">
      <alignment horizontal="center" vertical="center"/>
    </xf>
    <xf numFmtId="49" fontId="20" fillId="3" borderId="45" xfId="35" applyNumberFormat="1" applyFont="1" applyFill="1" applyBorder="1" applyAlignment="1">
      <alignment horizontal="left" vertical="center" indent="2"/>
    </xf>
    <xf numFmtId="0" fontId="20" fillId="3" borderId="15" xfId="35" applyFont="1" applyFill="1" applyBorder="1" applyAlignment="1">
      <alignment horizontal="center" vertical="center"/>
    </xf>
    <xf numFmtId="165" fontId="20" fillId="2" borderId="45" xfId="0" applyNumberFormat="1" applyFont="1" applyFill="1" applyBorder="1" applyAlignment="1">
      <alignment horizontal="left" vertical="center" indent="1"/>
    </xf>
    <xf numFmtId="0" fontId="20" fillId="2" borderId="15" xfId="35" applyFont="1" applyFill="1" applyBorder="1" applyAlignment="1">
      <alignment horizontal="center" vertical="center"/>
    </xf>
    <xf numFmtId="49" fontId="20" fillId="3" borderId="26" xfId="35" applyNumberFormat="1" applyFont="1" applyFill="1" applyBorder="1" applyAlignment="1">
      <alignment horizontal="left" vertical="center" indent="2"/>
    </xf>
    <xf numFmtId="0" fontId="22" fillId="3" borderId="17" xfId="35" applyFont="1" applyFill="1" applyBorder="1" applyAlignment="1">
      <alignment horizontal="center" vertical="center"/>
    </xf>
    <xf numFmtId="0" fontId="20" fillId="2" borderId="21" xfId="36" applyFont="1" applyFill="1" applyBorder="1" applyAlignment="1">
      <alignment horizontal="center" vertical="center"/>
    </xf>
    <xf numFmtId="49" fontId="20" fillId="3" borderId="0" xfId="36" applyNumberFormat="1" applyFont="1" applyFill="1" applyBorder="1" applyAlignment="1">
      <alignment horizontal="left" vertical="center" indent="2"/>
    </xf>
    <xf numFmtId="0" fontId="20" fillId="3" borderId="13" xfId="36" applyFont="1" applyFill="1" applyBorder="1" applyAlignment="1">
      <alignment horizontal="center" vertical="center"/>
    </xf>
    <xf numFmtId="0" fontId="20" fillId="2" borderId="0" xfId="36" applyFont="1" applyFill="1" applyBorder="1" applyAlignment="1">
      <alignment horizontal="center" vertical="center"/>
    </xf>
    <xf numFmtId="49" fontId="20" fillId="5" borderId="8" xfId="37" applyNumberFormat="1" applyFont="1" applyFill="1" applyBorder="1" applyAlignment="1">
      <alignment horizontal="left" vertical="center"/>
    </xf>
    <xf numFmtId="49" fontId="20" fillId="2" borderId="13" xfId="37" applyNumberFormat="1" applyFont="1" applyFill="1" applyBorder="1" applyAlignment="1">
      <alignment horizontal="left" vertical="center" indent="1"/>
    </xf>
    <xf numFmtId="49" fontId="20" fillId="2" borderId="4" xfId="37" applyNumberFormat="1" applyFont="1" applyFill="1" applyBorder="1" applyAlignment="1">
      <alignment horizontal="center" vertical="center"/>
    </xf>
    <xf numFmtId="49" fontId="20" fillId="3" borderId="26" xfId="37" applyNumberFormat="1" applyFont="1" applyFill="1" applyBorder="1" applyAlignment="1">
      <alignment horizontal="left" vertical="center" indent="2"/>
    </xf>
    <xf numFmtId="0" fontId="20" fillId="3" borderId="8" xfId="37" applyFont="1" applyFill="1" applyBorder="1" applyAlignment="1">
      <alignment horizontal="center" vertical="center"/>
    </xf>
    <xf numFmtId="49" fontId="20" fillId="3" borderId="17" xfId="37" applyNumberFormat="1" applyFont="1" applyFill="1" applyBorder="1" applyAlignment="1">
      <alignment horizontal="left" vertical="center" indent="2"/>
    </xf>
    <xf numFmtId="49" fontId="22" fillId="3" borderId="45" xfId="37" applyNumberFormat="1" applyFont="1" applyFill="1" applyBorder="1" applyAlignment="1">
      <alignment horizontal="left" vertical="center" indent="2"/>
    </xf>
    <xf numFmtId="0" fontId="20" fillId="2" borderId="15" xfId="37" applyFont="1" applyFill="1" applyBorder="1" applyAlignment="1">
      <alignment horizontal="center" vertical="center"/>
    </xf>
    <xf numFmtId="0" fontId="20" fillId="2" borderId="8" xfId="37" applyFont="1" applyFill="1" applyBorder="1" applyAlignment="1">
      <alignment horizontal="center" vertical="center"/>
    </xf>
    <xf numFmtId="0" fontId="20" fillId="2" borderId="21" xfId="38" applyFont="1" applyFill="1" applyBorder="1" applyAlignment="1">
      <alignment horizontal="center" vertical="center"/>
    </xf>
    <xf numFmtId="49" fontId="20" fillId="3" borderId="45" xfId="38" applyNumberFormat="1" applyFont="1" applyFill="1" applyBorder="1" applyAlignment="1">
      <alignment horizontal="left" vertical="center" indent="2"/>
    </xf>
    <xf numFmtId="0" fontId="20" fillId="3" borderId="49" xfId="38" applyFont="1" applyFill="1" applyBorder="1" applyAlignment="1">
      <alignment horizontal="center" vertical="center"/>
    </xf>
    <xf numFmtId="49" fontId="20" fillId="3" borderId="26" xfId="38" applyNumberFormat="1" applyFont="1" applyFill="1" applyBorder="1" applyAlignment="1">
      <alignment horizontal="left" vertical="center" indent="2"/>
    </xf>
    <xf numFmtId="0" fontId="20" fillId="3" borderId="16" xfId="38" applyFont="1" applyFill="1" applyBorder="1" applyAlignment="1">
      <alignment horizontal="center" vertical="center"/>
    </xf>
    <xf numFmtId="0" fontId="20" fillId="2" borderId="15" xfId="38" applyFont="1" applyFill="1" applyBorder="1" applyAlignment="1">
      <alignment horizontal="center" vertical="center"/>
    </xf>
    <xf numFmtId="0" fontId="20" fillId="2" borderId="15" xfId="33" applyFont="1" applyFill="1" applyBorder="1" applyAlignment="1">
      <alignment horizontal="left" vertical="center" indent="1"/>
    </xf>
    <xf numFmtId="49" fontId="20" fillId="2" borderId="4" xfId="39" applyNumberFormat="1" applyFont="1" applyFill="1" applyBorder="1" applyAlignment="1">
      <alignment horizontal="center" vertical="center"/>
    </xf>
    <xf numFmtId="49" fontId="20" fillId="11" borderId="8" xfId="39" applyNumberFormat="1" applyFont="1" applyFill="1" applyBorder="1" applyAlignment="1">
      <alignment horizontal="left" vertical="center"/>
    </xf>
    <xf numFmtId="0" fontId="20" fillId="15" borderId="45" xfId="33" applyFont="1" applyFill="1" applyBorder="1" applyAlignment="1">
      <alignment horizontal="left" vertical="center" indent="1"/>
    </xf>
    <xf numFmtId="49" fontId="20" fillId="15" borderId="4" xfId="39" applyNumberFormat="1" applyFont="1" applyFill="1" applyBorder="1" applyAlignment="1">
      <alignment horizontal="center" vertical="center"/>
    </xf>
    <xf numFmtId="49" fontId="20" fillId="2" borderId="45" xfId="39" applyNumberFormat="1" applyFont="1" applyFill="1" applyBorder="1" applyAlignment="1">
      <alignment horizontal="left" vertical="center" indent="1"/>
    </xf>
    <xf numFmtId="0" fontId="20" fillId="2" borderId="4" xfId="39" applyFont="1" applyFill="1" applyBorder="1" applyAlignment="1">
      <alignment horizontal="center" vertical="center"/>
    </xf>
    <xf numFmtId="49" fontId="20" fillId="3" borderId="45" xfId="39" applyNumberFormat="1" applyFont="1" applyFill="1" applyBorder="1" applyAlignment="1">
      <alignment horizontal="left" vertical="center" indent="2"/>
    </xf>
    <xf numFmtId="0" fontId="20" fillId="3" borderId="15" xfId="39" applyFont="1" applyFill="1" applyBorder="1" applyAlignment="1">
      <alignment horizontal="center" vertical="center"/>
    </xf>
    <xf numFmtId="0" fontId="20" fillId="2" borderId="15" xfId="39" applyFont="1" applyFill="1" applyBorder="1" applyAlignment="1">
      <alignment horizontal="center" vertical="center"/>
    </xf>
    <xf numFmtId="49" fontId="20" fillId="11" borderId="8" xfId="40" applyNumberFormat="1" applyFont="1" applyFill="1" applyBorder="1" applyAlignment="1">
      <alignment horizontal="left" vertical="center"/>
    </xf>
    <xf numFmtId="49" fontId="20" fillId="2" borderId="15" xfId="40" applyNumberFormat="1" applyFont="1" applyFill="1" applyBorder="1" applyAlignment="1">
      <alignment horizontal="center" vertical="center"/>
    </xf>
    <xf numFmtId="49" fontId="20" fillId="3" borderId="45" xfId="40" applyNumberFormat="1" applyFont="1" applyFill="1" applyBorder="1" applyAlignment="1">
      <alignment horizontal="left" vertical="center" indent="1"/>
    </xf>
    <xf numFmtId="49" fontId="20" fillId="3" borderId="17" xfId="40" applyNumberFormat="1" applyFont="1" applyFill="1" applyBorder="1" applyAlignment="1">
      <alignment horizontal="center" vertical="center"/>
    </xf>
    <xf numFmtId="49" fontId="20" fillId="3" borderId="26" xfId="40" applyNumberFormat="1" applyFont="1" applyFill="1" applyBorder="1" applyAlignment="1">
      <alignment horizontal="left" vertical="center" indent="1"/>
    </xf>
    <xf numFmtId="0" fontId="22" fillId="3" borderId="17" xfId="40" applyFont="1" applyFill="1" applyBorder="1" applyAlignment="1">
      <alignment horizontal="center" vertical="center"/>
    </xf>
    <xf numFmtId="0" fontId="20" fillId="2" borderId="15" xfId="40" applyFont="1" applyFill="1" applyBorder="1" applyAlignment="1">
      <alignment horizontal="center" vertical="center"/>
    </xf>
    <xf numFmtId="0" fontId="20" fillId="2" borderId="8" xfId="40" applyFont="1" applyFill="1" applyBorder="1" applyAlignment="1">
      <alignment horizontal="center" vertical="center"/>
    </xf>
    <xf numFmtId="0" fontId="20" fillId="3" borderId="8" xfId="33" applyFont="1" applyFill="1" applyBorder="1" applyAlignment="1">
      <alignment horizontal="left" vertical="center" indent="2"/>
    </xf>
    <xf numFmtId="0" fontId="20" fillId="3" borderId="8" xfId="40" applyFont="1" applyFill="1" applyBorder="1" applyAlignment="1">
      <alignment horizontal="center" vertical="center"/>
    </xf>
    <xf numFmtId="49" fontId="20" fillId="3" borderId="49" xfId="40" applyNumberFormat="1" applyFont="1" applyFill="1" applyBorder="1" applyAlignment="1">
      <alignment horizontal="left" vertical="center" wrapText="1" indent="2"/>
    </xf>
    <xf numFmtId="0" fontId="20" fillId="3" borderId="45" xfId="40" applyFont="1" applyFill="1" applyBorder="1" applyAlignment="1">
      <alignment horizontal="center" vertical="center"/>
    </xf>
    <xf numFmtId="49" fontId="20" fillId="3" borderId="26" xfId="41" applyNumberFormat="1" applyFont="1" applyFill="1" applyBorder="1" applyAlignment="1">
      <alignment horizontal="left" vertical="center" indent="2"/>
    </xf>
    <xf numFmtId="49" fontId="20" fillId="3" borderId="8" xfId="41" applyNumberFormat="1" applyFont="1" applyFill="1" applyBorder="1" applyAlignment="1">
      <alignment horizontal="center" vertical="center"/>
    </xf>
    <xf numFmtId="49" fontId="20" fillId="3" borderId="69" xfId="38" applyNumberFormat="1" applyFont="1" applyFill="1" applyBorder="1" applyAlignment="1">
      <alignment horizontal="left" vertical="center" wrapText="1" indent="2"/>
    </xf>
    <xf numFmtId="0" fontId="20" fillId="3" borderId="21" xfId="0" applyFont="1" applyFill="1" applyBorder="1" applyAlignment="1">
      <alignment horizontal="center" vertical="center" wrapText="1"/>
    </xf>
    <xf numFmtId="49" fontId="20" fillId="3" borderId="45" xfId="38" applyNumberFormat="1" applyFont="1" applyFill="1" applyBorder="1" applyAlignment="1">
      <alignment horizontal="left" vertical="center" wrapText="1" indent="2"/>
    </xf>
    <xf numFmtId="0" fontId="20" fillId="3" borderId="15" xfId="38" applyFont="1" applyFill="1" applyBorder="1" applyAlignment="1">
      <alignment horizontal="center" vertical="top"/>
    </xf>
    <xf numFmtId="49" fontId="20" fillId="3" borderId="0" xfId="38" applyNumberFormat="1" applyFont="1" applyFill="1" applyBorder="1" applyAlignment="1">
      <alignment horizontal="left" vertical="center" wrapText="1" indent="2"/>
    </xf>
    <xf numFmtId="0" fontId="20" fillId="3" borderId="13" xfId="38" applyFont="1" applyFill="1" applyBorder="1" applyAlignment="1">
      <alignment horizontal="center" vertical="top"/>
    </xf>
    <xf numFmtId="49" fontId="20" fillId="2" borderId="45" xfId="41" applyNumberFormat="1" applyFont="1" applyFill="1" applyBorder="1" applyAlignment="1">
      <alignment horizontal="left" vertical="center" indent="1"/>
    </xf>
    <xf numFmtId="0" fontId="20" fillId="2" borderId="15" xfId="41" applyFont="1" applyFill="1" applyBorder="1" applyAlignment="1">
      <alignment horizontal="center" vertical="center"/>
    </xf>
    <xf numFmtId="49" fontId="20" fillId="2" borderId="45" xfId="42" applyNumberFormat="1" applyFont="1" applyFill="1" applyBorder="1" applyAlignment="1">
      <alignment horizontal="left" vertical="center" indent="1"/>
    </xf>
    <xf numFmtId="49" fontId="20" fillId="2" borderId="4" xfId="42" applyNumberFormat="1" applyFont="1" applyFill="1" applyBorder="1" applyAlignment="1">
      <alignment horizontal="center" vertical="center"/>
    </xf>
    <xf numFmtId="49" fontId="20" fillId="11" borderId="8" xfId="42" applyNumberFormat="1" applyFont="1" applyFill="1" applyBorder="1" applyAlignment="1">
      <alignment horizontal="left" vertical="center"/>
    </xf>
    <xf numFmtId="0" fontId="20" fillId="2" borderId="22" xfId="42" applyFont="1" applyFill="1" applyBorder="1" applyAlignment="1">
      <alignment horizontal="center" vertical="center"/>
    </xf>
    <xf numFmtId="49" fontId="20" fillId="3" borderId="26" xfId="42" applyNumberFormat="1" applyFont="1" applyFill="1" applyBorder="1" applyAlignment="1">
      <alignment horizontal="left" vertical="center" indent="2"/>
    </xf>
    <xf numFmtId="0" fontId="20" fillId="3" borderId="17" xfId="42" applyFont="1" applyFill="1" applyBorder="1" applyAlignment="1">
      <alignment horizontal="center" vertical="center"/>
    </xf>
    <xf numFmtId="49" fontId="20" fillId="3" borderId="45" xfId="43" applyNumberFormat="1" applyFont="1" applyFill="1" applyBorder="1" applyAlignment="1">
      <alignment horizontal="left" vertical="center" indent="2"/>
    </xf>
    <xf numFmtId="49" fontId="20" fillId="3" borderId="15" xfId="0" applyNumberFormat="1" applyFont="1" applyFill="1" applyBorder="1" applyAlignment="1">
      <alignment horizontal="center" vertical="center"/>
    </xf>
    <xf numFmtId="0" fontId="20" fillId="3" borderId="15" xfId="43" applyFont="1" applyFill="1" applyBorder="1" applyAlignment="1">
      <alignment horizontal="center" vertical="center"/>
    </xf>
    <xf numFmtId="0" fontId="20" fillId="3" borderId="45" xfId="44" applyFont="1" applyFill="1" applyBorder="1" applyAlignment="1">
      <alignment horizontal="left" vertical="center" indent="2"/>
    </xf>
    <xf numFmtId="0" fontId="20" fillId="3" borderId="15" xfId="44" applyFont="1" applyFill="1" applyBorder="1" applyAlignment="1">
      <alignment horizontal="center"/>
    </xf>
    <xf numFmtId="49" fontId="20" fillId="3" borderId="45" xfId="44" applyNumberFormat="1" applyFont="1" applyFill="1" applyBorder="1" applyAlignment="1">
      <alignment horizontal="left" vertical="center" indent="2"/>
    </xf>
    <xf numFmtId="0" fontId="20" fillId="3" borderId="15" xfId="44" applyFont="1" applyFill="1" applyBorder="1" applyAlignment="1">
      <alignment horizontal="center" vertical="center"/>
    </xf>
    <xf numFmtId="49" fontId="20" fillId="2" borderId="45" xfId="45" applyNumberFormat="1" applyFont="1" applyFill="1" applyBorder="1" applyAlignment="1">
      <alignment horizontal="left" vertical="center" indent="1"/>
    </xf>
    <xf numFmtId="49" fontId="20" fillId="2" borderId="15" xfId="45" applyNumberFormat="1" applyFont="1" applyFill="1" applyBorder="1" applyAlignment="1">
      <alignment horizontal="center" vertical="center"/>
    </xf>
    <xf numFmtId="49" fontId="20" fillId="2" borderId="26" xfId="45" applyNumberFormat="1" applyFont="1" applyFill="1" applyBorder="1" applyAlignment="1">
      <alignment horizontal="left" vertical="center" indent="1"/>
    </xf>
    <xf numFmtId="0" fontId="20" fillId="2" borderId="16" xfId="45" applyFont="1" applyFill="1" applyBorder="1" applyAlignment="1">
      <alignment horizontal="center" vertical="center"/>
    </xf>
    <xf numFmtId="0" fontId="20" fillId="2" borderId="21" xfId="45" applyFont="1" applyFill="1" applyBorder="1" applyAlignment="1">
      <alignment horizontal="center" vertical="center"/>
    </xf>
    <xf numFmtId="49" fontId="20" fillId="3" borderId="26" xfId="45" applyNumberFormat="1" applyFont="1" applyFill="1" applyBorder="1" applyAlignment="1">
      <alignment horizontal="left" vertical="center" indent="3"/>
    </xf>
    <xf numFmtId="0" fontId="20" fillId="3" borderId="17" xfId="45" applyFont="1" applyFill="1" applyBorder="1" applyAlignment="1">
      <alignment horizontal="center" vertical="center"/>
    </xf>
    <xf numFmtId="0" fontId="20" fillId="2" borderId="15" xfId="45" applyFont="1" applyFill="1" applyBorder="1" applyAlignment="1">
      <alignment horizontal="center" vertical="center"/>
    </xf>
    <xf numFmtId="49" fontId="20" fillId="11" borderId="8" xfId="46" applyNumberFormat="1" applyFont="1" applyFill="1" applyBorder="1" applyAlignment="1">
      <alignment horizontal="left" vertical="center"/>
    </xf>
    <xf numFmtId="0" fontId="22" fillId="11" borderId="26" xfId="0" applyFont="1" applyFill="1" applyBorder="1" applyAlignment="1"/>
    <xf numFmtId="49" fontId="20" fillId="2" borderId="45" xfId="46" applyNumberFormat="1" applyFont="1" applyFill="1" applyBorder="1" applyAlignment="1">
      <alignment horizontal="left" vertical="center" indent="1"/>
    </xf>
    <xf numFmtId="49" fontId="20" fillId="2" borderId="4" xfId="46" applyNumberFormat="1" applyFont="1" applyFill="1" applyBorder="1" applyAlignment="1">
      <alignment horizontal="center" vertical="center"/>
    </xf>
    <xf numFmtId="49" fontId="20" fillId="3" borderId="45" xfId="46" applyNumberFormat="1" applyFont="1" applyFill="1" applyBorder="1" applyAlignment="1">
      <alignment horizontal="left" vertical="center" indent="2"/>
    </xf>
    <xf numFmtId="0" fontId="20" fillId="3" borderId="16" xfId="46" applyNumberFormat="1" applyFont="1" applyFill="1" applyBorder="1" applyAlignment="1">
      <alignment horizontal="center" vertical="center"/>
    </xf>
    <xf numFmtId="49" fontId="20" fillId="2" borderId="45" xfId="46" applyNumberFormat="1" applyFont="1" applyFill="1" applyBorder="1" applyAlignment="1">
      <alignment horizontal="left" vertical="center"/>
    </xf>
    <xf numFmtId="0" fontId="20" fillId="2" borderId="21" xfId="46" applyNumberFormat="1" applyFont="1" applyFill="1" applyBorder="1" applyAlignment="1">
      <alignment horizontal="center" vertical="center"/>
    </xf>
    <xf numFmtId="0" fontId="20" fillId="2" borderId="15" xfId="46" applyNumberFormat="1" applyFont="1" applyFill="1" applyBorder="1" applyAlignment="1">
      <alignment horizontal="center" vertical="center"/>
    </xf>
    <xf numFmtId="3" fontId="20" fillId="11" borderId="8" xfId="0" applyNumberFormat="1" applyFont="1" applyFill="1" applyBorder="1" applyAlignment="1">
      <alignment horizontal="left" vertical="center" wrapText="1"/>
    </xf>
    <xf numFmtId="0" fontId="22" fillId="11" borderId="26" xfId="0" applyFont="1" applyFill="1" applyBorder="1" applyAlignment="1">
      <alignment horizontal="left" vertical="center" wrapText="1" indent="3"/>
    </xf>
    <xf numFmtId="3" fontId="20" fillId="11" borderId="8" xfId="0" applyNumberFormat="1" applyFont="1" applyFill="1" applyBorder="1" applyAlignment="1">
      <alignment vertical="center" wrapText="1"/>
    </xf>
    <xf numFmtId="0" fontId="22" fillId="11" borderId="17" xfId="0" applyFont="1" applyFill="1" applyBorder="1" applyAlignment="1">
      <alignment horizontal="left" vertical="center" wrapText="1" indent="3"/>
    </xf>
    <xf numFmtId="49" fontId="20" fillId="11" borderId="8" xfId="48" applyNumberFormat="1" applyFont="1" applyFill="1" applyBorder="1" applyAlignment="1">
      <alignment horizontal="left" vertical="center"/>
    </xf>
    <xf numFmtId="49" fontId="20" fillId="2" borderId="45" xfId="48" applyNumberFormat="1" applyFont="1" applyFill="1" applyBorder="1" applyAlignment="1">
      <alignment horizontal="left" vertical="center" indent="1"/>
    </xf>
    <xf numFmtId="49" fontId="20" fillId="2" borderId="15" xfId="48" applyNumberFormat="1" applyFont="1" applyFill="1" applyBorder="1" applyAlignment="1">
      <alignment horizontal="center" vertical="center"/>
    </xf>
    <xf numFmtId="49" fontId="20" fillId="3" borderId="45" xfId="48" applyNumberFormat="1" applyFont="1" applyFill="1" applyBorder="1" applyAlignment="1">
      <alignment horizontal="left" vertical="center" indent="2"/>
    </xf>
    <xf numFmtId="0" fontId="20" fillId="3" borderId="8" xfId="48" applyNumberFormat="1" applyFont="1" applyFill="1" applyBorder="1" applyAlignment="1">
      <alignment horizontal="center"/>
    </xf>
    <xf numFmtId="49" fontId="22" fillId="3" borderId="45" xfId="48" applyNumberFormat="1" applyFont="1" applyFill="1" applyBorder="1" applyAlignment="1">
      <alignment horizontal="left" vertical="center" indent="2"/>
    </xf>
    <xf numFmtId="0" fontId="22" fillId="3" borderId="15" xfId="48" applyNumberFormat="1" applyFont="1" applyFill="1" applyBorder="1" applyAlignment="1">
      <alignment horizontal="center"/>
    </xf>
    <xf numFmtId="49" fontId="20" fillId="2" borderId="45" xfId="48" applyNumberFormat="1" applyFont="1" applyFill="1" applyBorder="1" applyAlignment="1">
      <alignment horizontal="left" vertical="center"/>
    </xf>
    <xf numFmtId="0" fontId="20" fillId="2" borderId="63" xfId="48" applyNumberFormat="1" applyFont="1" applyFill="1" applyBorder="1" applyAlignment="1">
      <alignment horizontal="center" vertical="center"/>
    </xf>
    <xf numFmtId="0" fontId="20" fillId="2" borderId="15" xfId="48" applyNumberFormat="1" applyFont="1" applyFill="1" applyBorder="1" applyAlignment="1">
      <alignment horizontal="center" vertical="center"/>
    </xf>
    <xf numFmtId="0" fontId="20" fillId="3" borderId="8" xfId="48" applyNumberFormat="1" applyFont="1" applyFill="1" applyBorder="1" applyAlignment="1">
      <alignment horizontal="center" vertical="top"/>
    </xf>
    <xf numFmtId="49" fontId="20" fillId="3" borderId="5" xfId="48" applyNumberFormat="1" applyFont="1" applyFill="1" applyBorder="1" applyAlignment="1">
      <alignment horizontal="left" vertical="center" indent="2"/>
    </xf>
    <xf numFmtId="0" fontId="20" fillId="3" borderId="50" xfId="48" applyNumberFormat="1" applyFont="1" applyFill="1" applyBorder="1" applyAlignment="1">
      <alignment horizontal="center" vertical="top"/>
    </xf>
    <xf numFmtId="49" fontId="20" fillId="3" borderId="26" xfId="39" applyNumberFormat="1" applyFont="1" applyFill="1" applyBorder="1" applyAlignment="1">
      <alignment horizontal="left" vertical="center" wrapText="1" indent="2"/>
    </xf>
    <xf numFmtId="0" fontId="20" fillId="2" borderId="0" xfId="33" applyFont="1" applyFill="1" applyAlignment="1">
      <alignment horizontal="left" vertical="center" indent="1"/>
    </xf>
    <xf numFmtId="49" fontId="20" fillId="3" borderId="26" xfId="36" applyNumberFormat="1" applyFont="1" applyFill="1" applyBorder="1" applyAlignment="1">
      <alignment horizontal="left" vertical="center" indent="2"/>
    </xf>
    <xf numFmtId="0" fontId="20" fillId="3" borderId="15" xfId="37" applyFont="1" applyFill="1" applyBorder="1" applyAlignment="1">
      <alignment horizontal="center" vertical="center"/>
    </xf>
    <xf numFmtId="0" fontId="20" fillId="3" borderId="17" xfId="39" applyFont="1" applyFill="1" applyBorder="1" applyAlignment="1">
      <alignment horizontal="center" vertical="center"/>
    </xf>
    <xf numFmtId="49" fontId="21" fillId="0" borderId="22" xfId="41" applyNumberFormat="1" applyFont="1" applyBorder="1" applyAlignment="1">
      <alignment horizontal="left" vertical="center" indent="3"/>
    </xf>
    <xf numFmtId="3" fontId="21" fillId="0" borderId="15" xfId="0" applyNumberFormat="1" applyFont="1" applyBorder="1" applyAlignment="1">
      <alignment horizontal="left" vertical="top" indent="3"/>
    </xf>
    <xf numFmtId="49" fontId="21" fillId="0" borderId="22" xfId="38" applyNumberFormat="1" applyFont="1" applyBorder="1" applyAlignment="1">
      <alignment horizontal="left" vertical="center" indent="3"/>
    </xf>
    <xf numFmtId="0" fontId="23" fillId="0" borderId="0" xfId="0" applyFont="1" applyBorder="1" applyAlignment="1">
      <alignment horizontal="centerContinuous" vertical="center"/>
    </xf>
    <xf numFmtId="0" fontId="23" fillId="0" borderId="0" xfId="0" applyFont="1" applyBorder="1"/>
    <xf numFmtId="0" fontId="23" fillId="0" borderId="75" xfId="0" applyFont="1" applyBorder="1"/>
    <xf numFmtId="38" fontId="23" fillId="0" borderId="0" xfId="0" applyNumberFormat="1" applyFont="1" applyBorder="1"/>
    <xf numFmtId="0" fontId="23" fillId="0" borderId="0" xfId="0" applyFont="1" applyBorder="1" applyAlignment="1">
      <alignment horizontal="left"/>
    </xf>
    <xf numFmtId="0" fontId="23" fillId="0" borderId="28" xfId="0" applyFont="1" applyBorder="1"/>
    <xf numFmtId="0" fontId="18" fillId="0" borderId="0" xfId="0" applyFont="1" applyBorder="1"/>
    <xf numFmtId="0" fontId="22" fillId="0" borderId="0" xfId="0" applyFont="1" applyBorder="1"/>
    <xf numFmtId="38" fontId="22" fillId="0" borderId="0" xfId="0" applyNumberFormat="1" applyFont="1" applyBorder="1"/>
    <xf numFmtId="0" fontId="22" fillId="0" borderId="0" xfId="0" applyFont="1" applyBorder="1" applyAlignment="1">
      <alignment horizontal="left"/>
    </xf>
    <xf numFmtId="165" fontId="23" fillId="0" borderId="0" xfId="0" applyNumberFormat="1" applyFont="1" applyBorder="1" applyAlignment="1">
      <alignment horizontal="centerContinuous" vertical="center"/>
    </xf>
    <xf numFmtId="165" fontId="31" fillId="0" borderId="0" xfId="0" quotePrefix="1" applyNumberFormat="1" applyFont="1" applyBorder="1" applyAlignment="1">
      <alignment horizontal="centerContinuous" vertical="center"/>
    </xf>
    <xf numFmtId="165" fontId="23" fillId="0" borderId="75" xfId="0" applyNumberFormat="1" applyFont="1" applyBorder="1" applyAlignment="1" applyProtection="1">
      <alignment horizontal="left"/>
      <protection locked="0"/>
    </xf>
    <xf numFmtId="0" fontId="23" fillId="0" borderId="75" xfId="0" applyFont="1" applyBorder="1" applyAlignment="1" applyProtection="1">
      <alignment horizontal="left" vertical="center"/>
      <protection locked="0"/>
    </xf>
    <xf numFmtId="165" fontId="47" fillId="0" borderId="0" xfId="0" applyNumberFormat="1" applyFont="1" applyBorder="1" applyProtection="1">
      <protection locked="0"/>
    </xf>
    <xf numFmtId="0" fontId="23" fillId="0" borderId="0" xfId="0" applyFont="1" applyBorder="1" applyAlignment="1">
      <alignment horizontal="left" vertical="center"/>
    </xf>
    <xf numFmtId="165" fontId="23" fillId="0" borderId="0" xfId="0" applyNumberFormat="1" applyFont="1" applyBorder="1" applyProtection="1">
      <protection locked="0"/>
    </xf>
    <xf numFmtId="0" fontId="23" fillId="0" borderId="0" xfId="0" applyFont="1" applyBorder="1" applyAlignment="1" applyProtection="1">
      <alignment horizontal="left" vertical="center"/>
      <protection locked="0"/>
    </xf>
    <xf numFmtId="0" fontId="23" fillId="0" borderId="0" xfId="0" applyFont="1" applyAlignment="1">
      <alignment vertical="center"/>
    </xf>
    <xf numFmtId="0" fontId="21" fillId="0" borderId="16" xfId="0" applyFont="1" applyBorder="1" applyAlignment="1">
      <alignment horizontal="center" vertical="center" wrapText="1"/>
    </xf>
    <xf numFmtId="0" fontId="20" fillId="0" borderId="16" xfId="0" applyFont="1" applyBorder="1" applyAlignment="1">
      <alignment horizontal="left" vertical="center" wrapText="1" indent="1"/>
    </xf>
    <xf numFmtId="38" fontId="22" fillId="4" borderId="16" xfId="0" applyNumberFormat="1" applyFont="1" applyFill="1" applyBorder="1" applyAlignment="1">
      <alignment horizontal="right" vertical="center"/>
    </xf>
    <xf numFmtId="38" fontId="20" fillId="4" borderId="16" xfId="0" applyNumberFormat="1" applyFont="1" applyFill="1" applyBorder="1" applyAlignment="1">
      <alignment horizontal="right" vertical="center"/>
    </xf>
    <xf numFmtId="0" fontId="23" fillId="0" borderId="0" xfId="0" applyFont="1" applyAlignment="1">
      <alignment horizontal="left" vertical="center"/>
    </xf>
    <xf numFmtId="38" fontId="22" fillId="4" borderId="20" xfId="0" applyNumberFormat="1" applyFont="1" applyFill="1" applyBorder="1" applyAlignment="1">
      <alignment horizontal="right" vertical="center"/>
    </xf>
    <xf numFmtId="38" fontId="22" fillId="3" borderId="16" xfId="0" applyNumberFormat="1" applyFont="1" applyFill="1" applyBorder="1" applyAlignment="1">
      <alignment horizontal="right" vertical="center"/>
    </xf>
    <xf numFmtId="38" fontId="20" fillId="4" borderId="20" xfId="0" applyNumberFormat="1" applyFont="1" applyFill="1" applyBorder="1" applyAlignment="1">
      <alignment horizontal="right" vertical="center"/>
    </xf>
    <xf numFmtId="0" fontId="21" fillId="0" borderId="3" xfId="0" applyFont="1" applyBorder="1" applyAlignment="1">
      <alignment horizontal="left" vertical="center" wrapText="1" indent="2"/>
    </xf>
    <xf numFmtId="38" fontId="22" fillId="4" borderId="24" xfId="0" applyNumberFormat="1" applyFont="1" applyFill="1" applyBorder="1" applyAlignment="1">
      <alignment horizontal="right" vertical="center"/>
    </xf>
    <xf numFmtId="38" fontId="20" fillId="4" borderId="24" xfId="0" applyNumberFormat="1" applyFont="1" applyFill="1" applyBorder="1" applyAlignment="1">
      <alignment horizontal="right" vertical="center"/>
    </xf>
    <xf numFmtId="0" fontId="21" fillId="0" borderId="16" xfId="0" applyFont="1" applyBorder="1" applyAlignment="1">
      <alignment horizontal="left" vertical="center" indent="1"/>
    </xf>
    <xf numFmtId="38" fontId="22" fillId="4" borderId="11" xfId="0" applyNumberFormat="1" applyFont="1" applyFill="1" applyBorder="1" applyAlignment="1">
      <alignment horizontal="right" vertical="center"/>
    </xf>
    <xf numFmtId="0" fontId="36" fillId="0" borderId="0" xfId="0" applyFont="1" applyBorder="1" applyAlignment="1">
      <alignment horizontal="left" vertical="top" wrapText="1" indent="1"/>
    </xf>
    <xf numFmtId="0" fontId="47" fillId="0" borderId="0" xfId="0" applyFont="1" applyBorder="1" applyAlignment="1">
      <alignment horizontal="left" wrapText="1" indent="1"/>
    </xf>
    <xf numFmtId="0" fontId="47" fillId="0" borderId="0" xfId="0" applyFont="1" applyAlignment="1">
      <alignment horizontal="left" wrapText="1" indent="1"/>
    </xf>
    <xf numFmtId="0" fontId="18" fillId="0" borderId="0" xfId="0" applyFont="1" applyAlignment="1">
      <alignment horizontal="left" vertical="center" wrapText="1"/>
    </xf>
    <xf numFmtId="0" fontId="45" fillId="0" borderId="0" xfId="0" applyNumberFormat="1" applyFont="1" applyAlignment="1">
      <alignment horizontal="left" vertical="center" wrapText="1" indent="1"/>
    </xf>
    <xf numFmtId="0" fontId="47" fillId="0" borderId="0" xfId="0" applyFont="1" applyAlignment="1">
      <alignment horizontal="left" vertical="center" wrapText="1" indent="1"/>
    </xf>
    <xf numFmtId="0" fontId="36" fillId="0" borderId="0" xfId="0" applyNumberFormat="1" applyFont="1" applyAlignment="1">
      <alignment horizontal="left" vertical="center" indent="1"/>
    </xf>
    <xf numFmtId="0" fontId="47"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NumberFormat="1"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xf numFmtId="0" fontId="34" fillId="0" borderId="5" xfId="0" applyNumberFormat="1" applyFont="1" applyBorder="1" applyAlignment="1" applyProtection="1">
      <alignment horizontal="left" indent="1"/>
    </xf>
    <xf numFmtId="0" fontId="18" fillId="0" borderId="48" xfId="0" applyFont="1" applyBorder="1" applyAlignment="1" applyProtection="1">
      <alignment vertical="top"/>
    </xf>
    <xf numFmtId="0" fontId="31" fillId="15" borderId="50" xfId="0" applyFont="1" applyFill="1" applyBorder="1" applyAlignment="1" applyProtection="1">
      <alignment horizontal="center" vertical="center"/>
    </xf>
    <xf numFmtId="0" fontId="31" fillId="15" borderId="5" xfId="0" applyFont="1" applyFill="1" applyBorder="1" applyAlignment="1" applyProtection="1">
      <alignment horizontal="center" vertical="center"/>
    </xf>
    <xf numFmtId="0" fontId="31" fillId="15" borderId="48" xfId="0" applyFont="1" applyFill="1" applyBorder="1" applyAlignment="1" applyProtection="1">
      <alignment horizontal="center" vertical="center"/>
    </xf>
    <xf numFmtId="0" fontId="31" fillId="14" borderId="5" xfId="0" applyFont="1" applyFill="1" applyBorder="1" applyAlignment="1" applyProtection="1">
      <alignment horizontal="center" vertical="center"/>
    </xf>
    <xf numFmtId="0" fontId="36" fillId="0" borderId="0" xfId="0" applyFont="1" applyBorder="1" applyAlignment="1" applyProtection="1">
      <alignment vertical="top"/>
    </xf>
    <xf numFmtId="0" fontId="18" fillId="0" borderId="14" xfId="0" applyFont="1" applyBorder="1" applyAlignment="1" applyProtection="1">
      <alignment vertical="top"/>
    </xf>
    <xf numFmtId="0" fontId="34" fillId="0" borderId="45" xfId="0" applyNumberFormat="1" applyFont="1" applyBorder="1" applyAlignment="1" applyProtection="1">
      <alignment horizontal="left" indent="1"/>
    </xf>
    <xf numFmtId="0" fontId="31" fillId="0" borderId="49" xfId="0" applyFont="1" applyBorder="1" applyProtection="1"/>
    <xf numFmtId="0" fontId="36" fillId="0" borderId="0" xfId="0" applyFont="1" applyBorder="1" applyAlignment="1" applyProtection="1">
      <alignment horizontal="left" vertical="top"/>
    </xf>
    <xf numFmtId="0" fontId="31" fillId="0" borderId="14" xfId="0" applyFont="1" applyBorder="1" applyProtection="1"/>
    <xf numFmtId="0" fontId="23" fillId="14" borderId="0" xfId="0" applyFont="1" applyFill="1" applyProtection="1"/>
    <xf numFmtId="0" fontId="31" fillId="15" borderId="13" xfId="0" applyFont="1" applyFill="1" applyBorder="1" applyAlignment="1" applyProtection="1">
      <alignment horizontal="center" vertical="center"/>
    </xf>
    <xf numFmtId="0" fontId="31" fillId="15" borderId="0" xfId="0" applyFont="1" applyFill="1" applyBorder="1" applyAlignment="1" applyProtection="1">
      <alignment horizontal="center" vertical="center"/>
    </xf>
    <xf numFmtId="0" fontId="31" fillId="15" borderId="14" xfId="0" applyFont="1" applyFill="1" applyBorder="1" applyAlignment="1" applyProtection="1">
      <alignment horizontal="center" vertical="center"/>
    </xf>
    <xf numFmtId="0" fontId="31" fillId="14" borderId="0" xfId="0" applyFont="1" applyFill="1" applyBorder="1" applyAlignment="1" applyProtection="1">
      <alignment horizontal="center" vertical="center"/>
    </xf>
    <xf numFmtId="169" fontId="31" fillId="14" borderId="45" xfId="0" applyNumberFormat="1" applyFont="1" applyFill="1" applyBorder="1" applyAlignment="1" applyProtection="1">
      <alignment horizontal="center" vertical="center"/>
      <protection locked="0"/>
    </xf>
    <xf numFmtId="167" fontId="23" fillId="14" borderId="14" xfId="0" applyNumberFormat="1" applyFont="1" applyFill="1" applyBorder="1" applyAlignment="1" applyProtection="1">
      <alignment horizontal="left" vertical="center" indent="1"/>
    </xf>
    <xf numFmtId="0" fontId="23" fillId="14" borderId="0" xfId="0" applyFont="1" applyFill="1" applyBorder="1" applyAlignment="1" applyProtection="1">
      <alignment horizontal="center" vertical="center"/>
    </xf>
    <xf numFmtId="0" fontId="23" fillId="15" borderId="15" xfId="0" applyFont="1" applyFill="1" applyBorder="1" applyAlignment="1" applyProtection="1">
      <alignment horizontal="center" vertical="center"/>
    </xf>
    <xf numFmtId="0" fontId="23" fillId="15" borderId="45" xfId="0" applyFont="1" applyFill="1" applyBorder="1" applyAlignment="1" applyProtection="1">
      <alignment horizontal="center" vertical="center"/>
    </xf>
    <xf numFmtId="0" fontId="23" fillId="15" borderId="49" xfId="0" applyFont="1" applyFill="1" applyBorder="1" applyAlignment="1" applyProtection="1">
      <alignment horizontal="center" vertical="center"/>
    </xf>
    <xf numFmtId="0" fontId="23" fillId="14" borderId="45" xfId="0" applyFont="1" applyFill="1" applyBorder="1" applyProtection="1"/>
    <xf numFmtId="0" fontId="36" fillId="14" borderId="45" xfId="0" applyFont="1" applyFill="1" applyBorder="1" applyAlignment="1" applyProtection="1">
      <alignment horizontal="center" vertical="top"/>
    </xf>
    <xf numFmtId="0" fontId="23" fillId="14" borderId="49" xfId="0" applyFont="1" applyFill="1" applyBorder="1" applyProtection="1"/>
    <xf numFmtId="0" fontId="36" fillId="0" borderId="45" xfId="0" applyFont="1" applyBorder="1" applyAlignment="1" applyProtection="1">
      <alignment vertical="top"/>
    </xf>
    <xf numFmtId="0" fontId="23" fillId="0" borderId="49" xfId="0" applyFont="1" applyBorder="1" applyAlignment="1" applyProtection="1">
      <alignment vertical="center" wrapText="1"/>
    </xf>
    <xf numFmtId="0" fontId="21" fillId="0" borderId="16" xfId="0" applyFont="1" applyBorder="1" applyAlignment="1" applyProtection="1">
      <alignment horizontal="center" vertical="center" wrapText="1"/>
    </xf>
    <xf numFmtId="38" fontId="22" fillId="4" borderId="16" xfId="0" applyNumberFormat="1" applyFont="1" applyFill="1" applyBorder="1" applyAlignment="1" applyProtection="1"/>
    <xf numFmtId="0" fontId="20" fillId="16" borderId="8" xfId="0" applyFont="1" applyFill="1" applyBorder="1" applyAlignment="1" applyProtection="1">
      <alignment horizontal="left" vertical="center"/>
    </xf>
    <xf numFmtId="0" fontId="21" fillId="16" borderId="16" xfId="0" applyFont="1" applyFill="1" applyBorder="1" applyAlignment="1" applyProtection="1">
      <alignment horizontal="center" vertical="center" wrapText="1"/>
    </xf>
    <xf numFmtId="38" fontId="21" fillId="16" borderId="16" xfId="0" applyNumberFormat="1" applyFont="1" applyFill="1" applyBorder="1" applyAlignment="1" applyProtection="1">
      <alignment vertical="center"/>
    </xf>
    <xf numFmtId="38" fontId="21" fillId="16" borderId="9" xfId="0" applyNumberFormat="1" applyFont="1" applyFill="1" applyBorder="1" applyAlignment="1" applyProtection="1">
      <alignment vertical="center"/>
    </xf>
    <xf numFmtId="38" fontId="22" fillId="16" borderId="9" xfId="0" applyNumberFormat="1" applyFont="1" applyFill="1" applyBorder="1" applyAlignment="1" applyProtection="1">
      <alignment vertical="center"/>
    </xf>
    <xf numFmtId="0" fontId="20" fillId="2" borderId="8" xfId="0" applyFont="1" applyFill="1" applyBorder="1" applyAlignment="1" applyProtection="1">
      <alignment vertical="center" wrapText="1"/>
    </xf>
    <xf numFmtId="0" fontId="21" fillId="2" borderId="16" xfId="0" applyFont="1" applyFill="1" applyBorder="1" applyAlignment="1" applyProtection="1">
      <alignment horizontal="center" vertical="center" wrapText="1"/>
    </xf>
    <xf numFmtId="38" fontId="22" fillId="4" borderId="9" xfId="0" applyNumberFormat="1" applyFont="1" applyFill="1" applyBorder="1" applyAlignment="1" applyProtection="1">
      <alignment vertical="center"/>
    </xf>
    <xf numFmtId="38" fontId="22" fillId="0" borderId="16" xfId="0" applyNumberFormat="1" applyFont="1" applyBorder="1" applyAlignment="1" applyProtection="1">
      <alignment vertical="center"/>
      <protection locked="0"/>
    </xf>
    <xf numFmtId="38" fontId="22" fillId="4" borderId="16" xfId="0" applyNumberFormat="1" applyFont="1" applyFill="1" applyBorder="1" applyAlignment="1" applyProtection="1">
      <alignment vertical="center"/>
    </xf>
    <xf numFmtId="38" fontId="22" fillId="3" borderId="16" xfId="0" applyNumberFormat="1" applyFont="1" applyFill="1" applyBorder="1" applyAlignment="1" applyProtection="1"/>
    <xf numFmtId="38" fontId="22" fillId="0" borderId="16" xfId="0" applyNumberFormat="1" applyFont="1" applyBorder="1" applyAlignment="1" applyProtection="1">
      <protection locked="0"/>
    </xf>
    <xf numFmtId="38" fontId="22" fillId="4" borderId="3" xfId="0" applyNumberFormat="1" applyFont="1" applyFill="1" applyBorder="1" applyAlignment="1" applyProtection="1">
      <alignment vertical="center"/>
    </xf>
    <xf numFmtId="38" fontId="22" fillId="4" borderId="20" xfId="0" applyNumberFormat="1" applyFont="1" applyFill="1" applyBorder="1" applyAlignment="1" applyProtection="1">
      <alignment vertical="center"/>
    </xf>
    <xf numFmtId="0" fontId="20" fillId="16" borderId="15" xfId="0" applyFont="1" applyFill="1" applyBorder="1" applyAlignment="1" applyProtection="1">
      <alignment horizontal="left" vertical="center"/>
    </xf>
    <xf numFmtId="0" fontId="21" fillId="16" borderId="4" xfId="0" applyFont="1" applyFill="1" applyBorder="1" applyAlignment="1" applyProtection="1">
      <alignment horizontal="center" vertical="center" wrapText="1"/>
    </xf>
    <xf numFmtId="38" fontId="18" fillId="16" borderId="9" xfId="0" applyNumberFormat="1" applyFont="1" applyFill="1" applyBorder="1" applyAlignment="1" applyProtection="1">
      <alignment vertical="center"/>
    </xf>
    <xf numFmtId="38" fontId="21" fillId="3" borderId="9" xfId="0" applyNumberFormat="1" applyFont="1" applyFill="1" applyBorder="1" applyAlignment="1" applyProtection="1">
      <alignment vertical="center"/>
    </xf>
    <xf numFmtId="38" fontId="22" fillId="3" borderId="9" xfId="0" applyNumberFormat="1" applyFont="1" applyFill="1" applyBorder="1" applyAlignment="1" applyProtection="1">
      <alignment vertical="center"/>
    </xf>
    <xf numFmtId="38" fontId="22" fillId="4" borderId="11" xfId="0" applyNumberFormat="1" applyFont="1" applyFill="1" applyBorder="1" applyAlignment="1" applyProtection="1"/>
    <xf numFmtId="38" fontId="22" fillId="4" borderId="20" xfId="0" applyNumberFormat="1" applyFont="1" applyFill="1" applyBorder="1" applyAlignment="1" applyProtection="1"/>
    <xf numFmtId="0" fontId="31" fillId="16" borderId="17" xfId="0" applyFont="1" applyFill="1" applyBorder="1" applyAlignment="1">
      <alignment horizontal="left" vertical="center"/>
    </xf>
    <xf numFmtId="38" fontId="22" fillId="16" borderId="9" xfId="0" applyNumberFormat="1" applyFont="1" applyFill="1" applyBorder="1" applyAlignment="1" applyProtection="1"/>
    <xf numFmtId="0" fontId="20" fillId="2" borderId="8" xfId="0" applyFont="1" applyFill="1" applyBorder="1" applyAlignment="1" applyProtection="1">
      <alignment horizontal="left" vertical="center"/>
    </xf>
    <xf numFmtId="0" fontId="20" fillId="2" borderId="17" xfId="0" applyFont="1" applyFill="1" applyBorder="1" applyAlignment="1" applyProtection="1">
      <alignment vertical="center"/>
    </xf>
    <xf numFmtId="38" fontId="22" fillId="0" borderId="20" xfId="0" applyNumberFormat="1" applyFont="1" applyFill="1" applyBorder="1" applyAlignment="1" applyProtection="1">
      <alignment vertical="center"/>
      <protection locked="0"/>
    </xf>
    <xf numFmtId="171" fontId="20" fillId="2" borderId="8" xfId="0" applyNumberFormat="1" applyFont="1" applyFill="1" applyBorder="1" applyAlignment="1" applyProtection="1">
      <alignment horizontal="left" vertical="center"/>
    </xf>
    <xf numFmtId="38" fontId="22" fillId="4" borderId="11" xfId="0" applyNumberFormat="1" applyFont="1" applyFill="1" applyBorder="1" applyAlignment="1" applyProtection="1">
      <alignment vertical="center"/>
    </xf>
    <xf numFmtId="38" fontId="22" fillId="0" borderId="11" xfId="0" applyNumberFormat="1" applyFont="1" applyFill="1" applyBorder="1" applyAlignment="1" applyProtection="1">
      <alignment vertical="center"/>
      <protection locked="0"/>
    </xf>
    <xf numFmtId="38" fontId="22" fillId="4" borderId="24" xfId="0" applyNumberFormat="1" applyFont="1" applyFill="1" applyBorder="1" applyAlignment="1" applyProtection="1">
      <alignment vertical="center"/>
    </xf>
    <xf numFmtId="38" fontId="22" fillId="4" borderId="24" xfId="0" applyNumberFormat="1" applyFont="1" applyFill="1" applyBorder="1" applyAlignment="1" applyProtection="1"/>
    <xf numFmtId="0" fontId="23" fillId="0" borderId="0" xfId="0" applyFont="1" applyAlignment="1" applyProtection="1">
      <alignment vertical="top"/>
    </xf>
    <xf numFmtId="0" fontId="23" fillId="0" borderId="0" xfId="0" applyFont="1" applyAlignment="1" applyProtection="1">
      <alignment vertical="center"/>
    </xf>
    <xf numFmtId="38" fontId="23" fillId="0" borderId="0" xfId="0" applyNumberFormat="1" applyFont="1" applyAlignment="1" applyProtection="1">
      <alignment vertical="center"/>
    </xf>
    <xf numFmtId="0" fontId="23" fillId="0" borderId="0" xfId="0" applyFont="1" applyAlignment="1" applyProtection="1">
      <alignment horizontal="left"/>
    </xf>
    <xf numFmtId="0" fontId="20" fillId="0" borderId="16" xfId="0" applyFont="1" applyBorder="1" applyAlignment="1" applyProtection="1">
      <alignment horizontal="center" vertical="center" wrapText="1"/>
    </xf>
    <xf numFmtId="0" fontId="20" fillId="0" borderId="16" xfId="0" applyFont="1" applyFill="1" applyBorder="1" applyAlignment="1" applyProtection="1">
      <alignment horizontal="center" vertical="center" wrapText="1"/>
    </xf>
    <xf numFmtId="0" fontId="49" fillId="0" borderId="45" xfId="0" applyFont="1" applyBorder="1" applyAlignment="1" applyProtection="1">
      <alignment horizontal="left" indent="1"/>
    </xf>
    <xf numFmtId="0" fontId="23" fillId="0" borderId="49" xfId="0" applyFont="1" applyFill="1" applyBorder="1" applyAlignment="1" applyProtection="1">
      <alignment horizontal="center" vertical="center"/>
    </xf>
    <xf numFmtId="0" fontId="18" fillId="0" borderId="0" xfId="0" applyFont="1"/>
    <xf numFmtId="0" fontId="50" fillId="0" borderId="0" xfId="0" applyFont="1" applyBorder="1" applyAlignment="1">
      <alignment horizontal="center" vertical="center"/>
    </xf>
    <xf numFmtId="0" fontId="26" fillId="0" borderId="0" xfId="0" applyFont="1" applyBorder="1" applyAlignment="1">
      <alignment horizontal="center" vertical="center"/>
    </xf>
    <xf numFmtId="165" fontId="31" fillId="0" borderId="74" xfId="0" applyNumberFormat="1" applyFont="1" applyBorder="1" applyAlignment="1">
      <alignment horizontal="center" vertical="center"/>
    </xf>
    <xf numFmtId="0" fontId="34" fillId="0" borderId="74" xfId="0" applyFont="1" applyBorder="1" applyAlignment="1">
      <alignment horizontal="left" vertical="center"/>
    </xf>
    <xf numFmtId="0" fontId="36" fillId="0" borderId="0" xfId="0" applyFont="1" applyBorder="1" applyAlignment="1">
      <alignment horizontal="left" vertical="center" wrapText="1"/>
    </xf>
    <xf numFmtId="0" fontId="18" fillId="0" borderId="0" xfId="0" applyFont="1" applyAlignment="1">
      <alignment horizontal="left" vertical="center"/>
    </xf>
    <xf numFmtId="165" fontId="18" fillId="0" borderId="0" xfId="0" applyNumberFormat="1" applyFont="1" applyBorder="1"/>
    <xf numFmtId="0" fontId="40" fillId="0" borderId="45" xfId="1" applyFont="1" applyBorder="1" applyAlignment="1" applyProtection="1">
      <alignment horizontal="center" vertical="top"/>
    </xf>
    <xf numFmtId="165" fontId="18" fillId="0" borderId="62" xfId="0" applyNumberFormat="1" applyFont="1" applyBorder="1"/>
    <xf numFmtId="0" fontId="23" fillId="0" borderId="5" xfId="0" applyFont="1" applyBorder="1"/>
    <xf numFmtId="165" fontId="21" fillId="0" borderId="0" xfId="0" applyNumberFormat="1" applyFont="1"/>
    <xf numFmtId="0" fontId="28" fillId="0" borderId="0" xfId="0" applyFont="1"/>
    <xf numFmtId="165" fontId="18" fillId="0" borderId="0" xfId="0" applyNumberFormat="1" applyFont="1"/>
    <xf numFmtId="0" fontId="22" fillId="0" borderId="0" xfId="0" applyFont="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2" fillId="0" borderId="0" xfId="0" applyFont="1" applyAlignment="1" applyProtection="1">
      <alignment horizontal="left" vertical="center"/>
      <protection locked="0"/>
    </xf>
    <xf numFmtId="0" fontId="23" fillId="0" borderId="0" xfId="0" applyFont="1" applyProtection="1">
      <protection locked="0"/>
    </xf>
    <xf numFmtId="49" fontId="20" fillId="0" borderId="0" xfId="0" applyNumberFormat="1" applyFont="1" applyAlignment="1">
      <alignment horizontal="left" indent="2"/>
    </xf>
    <xf numFmtId="38" fontId="23" fillId="0" borderId="0" xfId="0" applyNumberFormat="1" applyFont="1"/>
    <xf numFmtId="0" fontId="23" fillId="0" borderId="0" xfId="0" applyFont="1" applyAlignment="1" applyProtection="1">
      <alignment horizontal="left" vertical="center"/>
      <protection locked="0"/>
    </xf>
    <xf numFmtId="49" fontId="20" fillId="0" borderId="0" xfId="0" applyNumberFormat="1" applyFont="1" applyAlignment="1" applyProtection="1">
      <alignment horizontal="left" indent="2"/>
      <protection locked="0"/>
    </xf>
    <xf numFmtId="0" fontId="51" fillId="0" borderId="0" xfId="0" applyFont="1" applyBorder="1" applyAlignment="1">
      <alignment horizontal="center" vertical="center"/>
    </xf>
    <xf numFmtId="0" fontId="32" fillId="0" borderId="0" xfId="0" applyFont="1"/>
    <xf numFmtId="0" fontId="32" fillId="0" borderId="0" xfId="0" applyFont="1" applyBorder="1" applyAlignment="1">
      <alignment horizontal="center" vertical="center"/>
    </xf>
    <xf numFmtId="0" fontId="54" fillId="0" borderId="0" xfId="1" applyFont="1" applyBorder="1" applyAlignment="1" applyProtection="1">
      <alignment horizontal="left" vertical="top"/>
    </xf>
    <xf numFmtId="0" fontId="36" fillId="0" borderId="0" xfId="0" applyFont="1" applyAlignment="1">
      <alignment horizontal="left" vertical="top"/>
    </xf>
    <xf numFmtId="0" fontId="36" fillId="0" borderId="105" xfId="0" applyFont="1" applyBorder="1" applyAlignment="1">
      <alignment horizontal="left" vertical="top"/>
    </xf>
    <xf numFmtId="0" fontId="39" fillId="0" borderId="0" xfId="0" applyFont="1" applyBorder="1" applyAlignment="1">
      <alignment horizontal="left" vertical="center"/>
    </xf>
    <xf numFmtId="0" fontId="38" fillId="0" borderId="0" xfId="0" applyFont="1" applyBorder="1" applyAlignment="1">
      <alignment horizontal="center" vertical="center"/>
    </xf>
    <xf numFmtId="0" fontId="22" fillId="0" borderId="106" xfId="0" applyFont="1" applyBorder="1"/>
    <xf numFmtId="0" fontId="31" fillId="0" borderId="0" xfId="0" applyFont="1" applyBorder="1" applyAlignment="1">
      <alignment horizontal="center" vertical="center" wrapText="1"/>
    </xf>
    <xf numFmtId="0" fontId="31" fillId="0" borderId="0" xfId="0" applyFont="1" applyBorder="1"/>
    <xf numFmtId="0" fontId="22" fillId="0" borderId="39" xfId="0" applyFont="1" applyBorder="1" applyAlignment="1" applyProtection="1">
      <alignment horizontal="left" vertical="center" wrapText="1"/>
      <protection locked="0"/>
    </xf>
    <xf numFmtId="38" fontId="22" fillId="0" borderId="39" xfId="0" applyNumberFormat="1" applyFont="1" applyBorder="1" applyAlignment="1" applyProtection="1">
      <alignment horizontal="right" vertical="center"/>
      <protection locked="0"/>
    </xf>
    <xf numFmtId="0" fontId="22" fillId="0" borderId="2" xfId="0" applyFont="1" applyBorder="1" applyAlignment="1" applyProtection="1">
      <alignment horizontal="left" vertical="center" wrapText="1"/>
      <protection locked="0"/>
    </xf>
    <xf numFmtId="38" fontId="22" fillId="0" borderId="2" xfId="0" applyNumberFormat="1" applyFont="1" applyBorder="1" applyAlignment="1" applyProtection="1">
      <alignment horizontal="right" vertical="center"/>
      <protection locked="0"/>
    </xf>
    <xf numFmtId="0" fontId="22" fillId="0" borderId="2" xfId="0" applyFont="1" applyBorder="1" applyAlignment="1" applyProtection="1">
      <alignment horizontal="left" vertical="top" wrapText="1"/>
      <protection locked="0"/>
    </xf>
    <xf numFmtId="38" fontId="22" fillId="0" borderId="2" xfId="0" applyNumberFormat="1" applyFont="1" applyBorder="1" applyAlignment="1" applyProtection="1">
      <alignment horizontal="left" vertical="center" wrapText="1"/>
      <protection locked="0"/>
    </xf>
    <xf numFmtId="0" fontId="22" fillId="0" borderId="2" xfId="0" applyNumberFormat="1" applyFont="1" applyBorder="1" applyAlignment="1" applyProtection="1">
      <alignment horizontal="left" vertical="center" wrapText="1"/>
      <protection locked="0"/>
    </xf>
    <xf numFmtId="0" fontId="22" fillId="0" borderId="2" xfId="0" applyNumberFormat="1" applyFont="1" applyBorder="1" applyAlignment="1" applyProtection="1">
      <alignment horizontal="right" vertical="center"/>
      <protection locked="0"/>
    </xf>
    <xf numFmtId="0" fontId="22" fillId="0" borderId="0" xfId="0" applyNumberFormat="1" applyFont="1" applyBorder="1" applyAlignment="1">
      <alignment horizontal="left" vertical="center" wrapText="1"/>
    </xf>
    <xf numFmtId="0" fontId="22" fillId="0" borderId="0" xfId="0" applyFont="1" applyBorder="1" applyAlignment="1">
      <alignment wrapText="1"/>
    </xf>
    <xf numFmtId="0" fontId="20" fillId="0" borderId="53" xfId="0" applyFont="1" applyBorder="1" applyAlignment="1">
      <alignment horizontal="center" vertical="center" wrapText="1"/>
    </xf>
    <xf numFmtId="165" fontId="23" fillId="0" borderId="15" xfId="0" applyNumberFormat="1" applyFont="1" applyFill="1" applyBorder="1" applyAlignment="1">
      <alignment horizontal="left" vertical="center"/>
    </xf>
    <xf numFmtId="0" fontId="52" fillId="0" borderId="4" xfId="0" applyFont="1" applyFill="1" applyBorder="1" applyAlignment="1">
      <alignment horizontal="center" vertical="center" wrapText="1"/>
    </xf>
    <xf numFmtId="165" fontId="23" fillId="0" borderId="8" xfId="0" applyNumberFormat="1" applyFont="1" applyFill="1" applyBorder="1" applyAlignment="1">
      <alignment horizontal="left" vertical="center"/>
    </xf>
    <xf numFmtId="0" fontId="31" fillId="0" borderId="26" xfId="0" applyFont="1" applyFill="1" applyBorder="1" applyAlignment="1">
      <alignment horizontal="left" vertical="center"/>
    </xf>
    <xf numFmtId="0" fontId="52" fillId="0" borderId="16" xfId="0" applyFont="1" applyBorder="1" applyAlignment="1">
      <alignment horizontal="center" vertical="center" wrapText="1"/>
    </xf>
    <xf numFmtId="165" fontId="31" fillId="7" borderId="8" xfId="0" applyNumberFormat="1" applyFont="1" applyFill="1" applyBorder="1" applyAlignment="1">
      <alignment horizontal="right" vertical="center"/>
    </xf>
    <xf numFmtId="0" fontId="20" fillId="7" borderId="26" xfId="0" applyFont="1" applyFill="1" applyBorder="1" applyAlignment="1">
      <alignment vertical="center"/>
    </xf>
    <xf numFmtId="0" fontId="22" fillId="7" borderId="16" xfId="0" applyFont="1" applyFill="1" applyBorder="1" applyAlignment="1">
      <alignment vertical="center"/>
    </xf>
    <xf numFmtId="165" fontId="22" fillId="0" borderId="50" xfId="0" applyNumberFormat="1" applyFont="1" applyBorder="1" applyAlignment="1">
      <alignment horizontal="left" vertical="center"/>
    </xf>
    <xf numFmtId="0" fontId="22" fillId="0" borderId="5" xfId="0" applyFont="1" applyBorder="1" applyAlignment="1">
      <alignment horizontal="left" vertical="center" indent="1"/>
    </xf>
    <xf numFmtId="0" fontId="56" fillId="0" borderId="34" xfId="0" applyFont="1" applyBorder="1" applyAlignment="1">
      <alignment horizontal="center" vertical="center" wrapText="1"/>
    </xf>
    <xf numFmtId="165" fontId="31" fillId="7" borderId="8" xfId="0" applyNumberFormat="1" applyFont="1" applyFill="1" applyBorder="1" applyAlignment="1">
      <alignment vertical="center"/>
    </xf>
    <xf numFmtId="165" fontId="22" fillId="0" borderId="8" xfId="0" applyNumberFormat="1" applyFont="1" applyBorder="1" applyAlignment="1">
      <alignment horizontal="left" vertical="center"/>
    </xf>
    <xf numFmtId="0" fontId="22" fillId="0" borderId="26" xfId="0" applyFont="1" applyBorder="1" applyAlignment="1">
      <alignment horizontal="left" vertical="center" wrapText="1" indent="1"/>
    </xf>
    <xf numFmtId="0" fontId="56" fillId="0" borderId="16" xfId="0" applyFont="1" applyBorder="1" applyAlignment="1">
      <alignment horizontal="center" vertical="center"/>
    </xf>
    <xf numFmtId="165" fontId="22" fillId="0" borderId="15" xfId="0" applyNumberFormat="1" applyFont="1" applyBorder="1" applyAlignment="1">
      <alignment horizontal="left" vertical="center"/>
    </xf>
    <xf numFmtId="0" fontId="22" fillId="0" borderId="45" xfId="0" applyFont="1" applyBorder="1" applyAlignment="1">
      <alignment horizontal="left" vertical="center" wrapText="1" indent="1"/>
    </xf>
    <xf numFmtId="165" fontId="31" fillId="7" borderId="15" xfId="0" applyNumberFormat="1" applyFont="1" applyFill="1" applyBorder="1" applyAlignment="1">
      <alignment horizontal="right" vertical="top"/>
    </xf>
    <xf numFmtId="165" fontId="22" fillId="0" borderId="8" xfId="0" applyNumberFormat="1" applyFont="1" applyBorder="1" applyAlignment="1">
      <alignment horizontal="right" vertical="center" readingOrder="1"/>
    </xf>
    <xf numFmtId="165" fontId="31" fillId="7" borderId="15" xfId="0" applyNumberFormat="1" applyFont="1" applyFill="1" applyBorder="1" applyAlignment="1">
      <alignment horizontal="left" vertical="top"/>
    </xf>
    <xf numFmtId="0" fontId="22" fillId="0" borderId="26" xfId="0" applyFont="1" applyBorder="1" applyAlignment="1">
      <alignment horizontal="left" vertical="center" indent="1"/>
    </xf>
    <xf numFmtId="165" fontId="23" fillId="0" borderId="0" xfId="0" applyNumberFormat="1" applyFont="1" applyAlignment="1">
      <alignment horizontal="left" vertical="center"/>
    </xf>
    <xf numFmtId="0" fontId="23" fillId="0" borderId="0" xfId="0" applyFont="1" applyBorder="1" applyAlignment="1">
      <alignment horizontal="left" vertical="center" indent="1"/>
    </xf>
    <xf numFmtId="0" fontId="23" fillId="0" borderId="0" xfId="0" applyFont="1" applyBorder="1" applyAlignment="1">
      <alignment vertical="center"/>
    </xf>
    <xf numFmtId="0" fontId="61" fillId="0" borderId="0" xfId="0" applyFont="1" applyAlignment="1">
      <alignment horizontal="left" vertical="center" indent="1"/>
    </xf>
    <xf numFmtId="0" fontId="23" fillId="0" borderId="42" xfId="0" applyFont="1" applyBorder="1"/>
    <xf numFmtId="0" fontId="31" fillId="0" borderId="44" xfId="0" applyFont="1" applyBorder="1"/>
    <xf numFmtId="0" fontId="24" fillId="0" borderId="0" xfId="34" applyFont="1" applyAlignment="1">
      <alignment horizontal="right" vertical="top"/>
    </xf>
    <xf numFmtId="0" fontId="18" fillId="0" borderId="0" xfId="34" applyFont="1" applyAlignment="1">
      <alignment wrapText="1"/>
    </xf>
    <xf numFmtId="0" fontId="18" fillId="0" borderId="0" xfId="34" applyFont="1"/>
    <xf numFmtId="0" fontId="23" fillId="0" borderId="0" xfId="0" applyFont="1" applyAlignment="1">
      <alignment vertical="top"/>
    </xf>
    <xf numFmtId="0" fontId="24" fillId="0" borderId="0" xfId="0" applyFont="1" applyAlignment="1">
      <alignment horizontal="right" vertical="top"/>
    </xf>
    <xf numFmtId="0" fontId="18" fillId="0" borderId="0" xfId="0" applyFont="1" applyAlignment="1">
      <alignment horizontal="left" wrapText="1"/>
    </xf>
    <xf numFmtId="0" fontId="24" fillId="0" borderId="0" xfId="34" applyFont="1" applyBorder="1" applyAlignment="1">
      <alignment horizontal="right" vertical="top"/>
    </xf>
    <xf numFmtId="165" fontId="43" fillId="0" borderId="0" xfId="34" applyNumberFormat="1" applyFont="1" applyAlignment="1">
      <alignment horizontal="right" vertical="top"/>
    </xf>
    <xf numFmtId="0" fontId="23" fillId="0" borderId="0" xfId="0" applyFont="1" applyAlignment="1">
      <alignment horizontal="right"/>
    </xf>
    <xf numFmtId="0" fontId="18" fillId="0" borderId="0" xfId="0" applyFont="1" applyAlignment="1">
      <alignment horizontal="left"/>
    </xf>
    <xf numFmtId="0" fontId="24" fillId="0" borderId="0" xfId="0" applyNumberFormat="1" applyFont="1" applyAlignment="1">
      <alignment horizontal="right" vertical="top"/>
    </xf>
    <xf numFmtId="165" fontId="43" fillId="0" borderId="0" xfId="34" applyNumberFormat="1" applyFont="1" applyAlignment="1">
      <alignment horizontal="right" vertical="center"/>
    </xf>
    <xf numFmtId="0" fontId="43" fillId="0" borderId="0" xfId="34" applyNumberFormat="1" applyFont="1" applyAlignment="1">
      <alignment horizontal="right" vertical="top"/>
    </xf>
    <xf numFmtId="38" fontId="18" fillId="0" borderId="0" xfId="0" applyNumberFormat="1" applyFont="1"/>
    <xf numFmtId="0" fontId="43" fillId="0" borderId="0" xfId="34" applyNumberFormat="1" applyFont="1" applyAlignment="1">
      <alignment horizontal="right" vertical="center"/>
    </xf>
    <xf numFmtId="0" fontId="18" fillId="0" borderId="0" xfId="34" applyFont="1" applyAlignment="1">
      <alignment horizontal="left" vertical="center" wrapText="1"/>
    </xf>
    <xf numFmtId="0" fontId="43" fillId="0" borderId="0" xfId="34" applyNumberFormat="1" applyFont="1" applyAlignment="1">
      <alignment horizontal="right" vertical="top" shrinkToFit="1"/>
    </xf>
    <xf numFmtId="0" fontId="24" fillId="0" borderId="0" xfId="34" applyFont="1" applyAlignment="1">
      <alignment horizontal="right"/>
    </xf>
    <xf numFmtId="0" fontId="18" fillId="0" borderId="0" xfId="34" applyFont="1" applyAlignment="1"/>
    <xf numFmtId="0" fontId="24" fillId="0" borderId="0" xfId="0" applyFont="1" applyAlignment="1"/>
    <xf numFmtId="49" fontId="18" fillId="0" borderId="0" xfId="51" applyNumberFormat="1" applyFont="1" applyAlignment="1">
      <alignment horizontal="left" vertical="center"/>
    </xf>
    <xf numFmtId="49" fontId="24" fillId="0" borderId="0" xfId="51" applyNumberFormat="1" applyFont="1" applyAlignment="1">
      <alignment horizontal="right" vertical="top"/>
    </xf>
    <xf numFmtId="0" fontId="18" fillId="0" borderId="0" xfId="51" applyFont="1" applyAlignment="1">
      <alignment vertical="center" wrapText="1"/>
    </xf>
    <xf numFmtId="0" fontId="18" fillId="0" borderId="0" xfId="51" applyFont="1" applyAlignment="1">
      <alignment horizontal="left" vertical="center" wrapText="1"/>
    </xf>
    <xf numFmtId="49" fontId="24" fillId="0" borderId="0" xfId="51" applyNumberFormat="1" applyFont="1" applyAlignment="1">
      <alignment vertical="top"/>
    </xf>
    <xf numFmtId="0" fontId="18" fillId="0" borderId="0" xfId="51" applyFont="1" applyAlignment="1">
      <alignment vertical="center"/>
    </xf>
    <xf numFmtId="0" fontId="24" fillId="0" borderId="0" xfId="0" applyFont="1" applyAlignment="1">
      <alignment vertical="top"/>
    </xf>
    <xf numFmtId="0" fontId="18" fillId="0" borderId="0" xfId="0" applyFont="1" applyAlignment="1">
      <alignment wrapText="1"/>
    </xf>
    <xf numFmtId="0" fontId="24" fillId="0" borderId="0" xfId="36" applyFont="1" applyAlignment="1">
      <alignment horizontal="right" vertical="top"/>
    </xf>
    <xf numFmtId="0" fontId="18" fillId="0" borderId="0" xfId="36" applyFont="1" applyAlignment="1">
      <alignment vertical="center" wrapText="1"/>
    </xf>
    <xf numFmtId="0" fontId="24" fillId="0" borderId="0" xfId="36" applyFont="1" applyAlignment="1">
      <alignment vertical="center"/>
    </xf>
    <xf numFmtId="0" fontId="18" fillId="0" borderId="0" xfId="36" applyFont="1" applyAlignment="1">
      <alignment vertical="center"/>
    </xf>
    <xf numFmtId="0" fontId="18" fillId="0" borderId="0" xfId="0" applyFont="1" applyAlignment="1">
      <alignment horizontal="left" vertical="top" wrapText="1"/>
    </xf>
    <xf numFmtId="0" fontId="18" fillId="0" borderId="0" xfId="0" applyFont="1" applyAlignment="1"/>
    <xf numFmtId="165" fontId="22" fillId="2" borderId="76" xfId="0" applyNumberFormat="1" applyFont="1" applyFill="1" applyBorder="1" applyAlignment="1">
      <alignment horizontal="left" vertical="center"/>
    </xf>
    <xf numFmtId="0" fontId="20" fillId="2" borderId="77" xfId="0" applyFont="1" applyFill="1" applyBorder="1" applyAlignment="1">
      <alignment horizontal="center" vertical="center"/>
    </xf>
    <xf numFmtId="0" fontId="20" fillId="2" borderId="78" xfId="0" applyFont="1" applyFill="1" applyBorder="1" applyAlignment="1">
      <alignment horizontal="center" vertical="center"/>
    </xf>
    <xf numFmtId="0" fontId="22" fillId="0" borderId="0" xfId="0" applyFont="1" applyAlignment="1">
      <alignment vertical="center"/>
    </xf>
    <xf numFmtId="49" fontId="18" fillId="0" borderId="8" xfId="9" applyNumberFormat="1" applyFont="1" applyFill="1" applyBorder="1" applyAlignment="1">
      <alignment horizontal="left" vertical="center" wrapText="1" indent="1"/>
    </xf>
    <xf numFmtId="49" fontId="18" fillId="0" borderId="16" xfId="9" applyNumberFormat="1" applyFont="1" applyFill="1" applyBorder="1" applyAlignment="1">
      <alignment horizontal="center" vertical="center"/>
    </xf>
    <xf numFmtId="0" fontId="19" fillId="0" borderId="0" xfId="51" applyFont="1" applyFill="1"/>
    <xf numFmtId="49" fontId="18" fillId="0" borderId="8" xfId="29" applyNumberFormat="1" applyFont="1" applyFill="1" applyBorder="1" applyAlignment="1">
      <alignment horizontal="left" vertical="center" indent="1"/>
    </xf>
    <xf numFmtId="0" fontId="6" fillId="0" borderId="0" xfId="1" applyAlignment="1" applyProtection="1"/>
    <xf numFmtId="49" fontId="20" fillId="11" borderId="8" xfId="33" applyNumberFormat="1" applyFont="1" applyFill="1" applyBorder="1" applyAlignment="1">
      <alignment horizontal="center" vertical="center"/>
    </xf>
    <xf numFmtId="0" fontId="21" fillId="0" borderId="0" xfId="0" applyFont="1" applyProtection="1"/>
    <xf numFmtId="0" fontId="0" fillId="0" borderId="0" xfId="0" applyAlignment="1">
      <alignment horizontal="left"/>
    </xf>
    <xf numFmtId="49" fontId="20" fillId="0" borderId="4" xfId="51" applyNumberFormat="1" applyFont="1" applyBorder="1" applyAlignment="1">
      <alignment horizontal="center" vertical="center" wrapText="1"/>
    </xf>
    <xf numFmtId="49" fontId="21" fillId="4" borderId="29" xfId="48" applyNumberFormat="1" applyFont="1" applyFill="1" applyBorder="1" applyAlignment="1">
      <alignment horizontal="left" vertical="center" wrapText="1" indent="3"/>
    </xf>
    <xf numFmtId="0" fontId="20" fillId="0" borderId="50" xfId="33" applyNumberFormat="1" applyFont="1" applyFill="1" applyBorder="1" applyAlignment="1">
      <alignment horizontal="left" vertical="center" wrapText="1"/>
    </xf>
    <xf numFmtId="38" fontId="22" fillId="17" borderId="20" xfId="34" applyNumberFormat="1" applyFont="1" applyFill="1" applyBorder="1" applyAlignment="1" applyProtection="1">
      <alignment horizontal="right"/>
    </xf>
    <xf numFmtId="0" fontId="20" fillId="19" borderId="0" xfId="51" applyFont="1" applyFill="1" applyBorder="1" applyAlignment="1">
      <alignment horizontal="left" vertical="center"/>
    </xf>
    <xf numFmtId="49" fontId="20" fillId="19" borderId="0" xfId="49" applyNumberFormat="1" applyFont="1" applyFill="1" applyBorder="1" applyAlignment="1">
      <alignment horizontal="center" vertical="center"/>
    </xf>
    <xf numFmtId="38" fontId="22" fillId="19" borderId="0" xfId="49" applyNumberFormat="1" applyFont="1" applyFill="1" applyBorder="1" applyAlignment="1" applyProtection="1">
      <alignment horizontal="right"/>
    </xf>
    <xf numFmtId="0" fontId="19" fillId="19" borderId="0" xfId="34" applyFont="1" applyFill="1"/>
    <xf numFmtId="0" fontId="21" fillId="19" borderId="13" xfId="34" applyFont="1" applyFill="1" applyBorder="1" applyAlignment="1">
      <alignment horizontal="left" vertical="top" wrapText="1"/>
    </xf>
    <xf numFmtId="0" fontId="18" fillId="19" borderId="14" xfId="0" applyFont="1" applyFill="1" applyBorder="1" applyAlignment="1">
      <alignment horizontal="left" vertical="top"/>
    </xf>
    <xf numFmtId="38" fontId="22" fillId="19" borderId="9" xfId="0" applyNumberFormat="1" applyFont="1" applyFill="1" applyBorder="1" applyAlignment="1">
      <alignment horizontal="right"/>
    </xf>
    <xf numFmtId="38" fontId="22" fillId="19" borderId="3" xfId="34" applyNumberFormat="1" applyFont="1" applyFill="1" applyBorder="1" applyAlignment="1" applyProtection="1">
      <alignment horizontal="right"/>
    </xf>
    <xf numFmtId="38" fontId="22" fillId="0" borderId="57" xfId="33" applyNumberFormat="1" applyFont="1" applyFill="1" applyBorder="1" applyAlignment="1" applyProtection="1">
      <alignment horizontal="right"/>
      <protection locked="0"/>
    </xf>
    <xf numFmtId="38" fontId="22" fillId="3" borderId="14" xfId="7" applyNumberFormat="1" applyFont="1" applyFill="1" applyBorder="1" applyAlignment="1" applyProtection="1">
      <alignment horizontal="right"/>
    </xf>
    <xf numFmtId="38" fontId="22" fillId="4" borderId="24" xfId="7" applyNumberFormat="1" applyFont="1" applyFill="1" applyBorder="1" applyAlignment="1" applyProtection="1">
      <alignment horizontal="right"/>
    </xf>
    <xf numFmtId="38" fontId="22" fillId="3" borderId="113" xfId="7" applyNumberFormat="1" applyFont="1" applyFill="1" applyBorder="1" applyAlignment="1" applyProtection="1">
      <alignment horizontal="right"/>
    </xf>
    <xf numFmtId="0" fontId="21" fillId="21" borderId="50" xfId="33" applyFont="1" applyFill="1" applyBorder="1" applyAlignment="1">
      <alignment horizontal="left" vertical="center" indent="3"/>
    </xf>
    <xf numFmtId="0" fontId="21" fillId="21" borderId="5" xfId="47" applyNumberFormat="1" applyFont="1" applyFill="1" applyBorder="1" applyAlignment="1">
      <alignment horizontal="center" vertical="center"/>
    </xf>
    <xf numFmtId="38" fontId="22" fillId="21" borderId="50" xfId="47" applyNumberFormat="1" applyFont="1" applyFill="1" applyBorder="1" applyAlignment="1" applyProtection="1">
      <alignment horizontal="right"/>
    </xf>
    <xf numFmtId="38" fontId="22" fillId="21" borderId="5" xfId="47" applyNumberFormat="1" applyFont="1" applyFill="1" applyBorder="1" applyAlignment="1" applyProtection="1">
      <alignment horizontal="right"/>
    </xf>
    <xf numFmtId="38" fontId="22" fillId="21" borderId="0" xfId="47" applyNumberFormat="1" applyFont="1" applyFill="1" applyBorder="1" applyAlignment="1" applyProtection="1">
      <alignment horizontal="right"/>
    </xf>
    <xf numFmtId="38" fontId="22" fillId="21" borderId="48" xfId="47" applyNumberFormat="1" applyFont="1" applyFill="1" applyBorder="1" applyAlignment="1" applyProtection="1">
      <alignment horizontal="right"/>
    </xf>
    <xf numFmtId="0" fontId="19" fillId="21" borderId="0" xfId="33" applyFont="1" applyFill="1"/>
    <xf numFmtId="49" fontId="21" fillId="4" borderId="23" xfId="9" applyNumberFormat="1" applyFont="1" applyFill="1" applyBorder="1" applyAlignment="1">
      <alignment horizontal="left" vertical="center" wrapText="1" indent="2"/>
    </xf>
    <xf numFmtId="49" fontId="21" fillId="4" borderId="47" xfId="0" applyNumberFormat="1" applyFont="1" applyFill="1" applyBorder="1" applyAlignment="1">
      <alignment horizontal="center" vertical="center"/>
    </xf>
    <xf numFmtId="38" fontId="22" fillId="0" borderId="20" xfId="13" applyNumberFormat="1" applyFont="1" applyBorder="1" applyAlignment="1" applyProtection="1">
      <alignment horizontal="right"/>
      <protection locked="0"/>
    </xf>
    <xf numFmtId="38" fontId="22" fillId="0" borderId="24" xfId="13" applyNumberFormat="1" applyFont="1" applyBorder="1" applyAlignment="1" applyProtection="1">
      <alignment horizontal="right"/>
      <protection locked="0"/>
    </xf>
    <xf numFmtId="38" fontId="22" fillId="0" borderId="4" xfId="13" applyNumberFormat="1" applyFont="1" applyBorder="1" applyAlignment="1" applyProtection="1">
      <alignment horizontal="right"/>
      <protection locked="0"/>
    </xf>
    <xf numFmtId="38" fontId="22" fillId="3" borderId="4" xfId="15" applyNumberFormat="1" applyFont="1" applyFill="1" applyBorder="1" applyAlignment="1" applyProtection="1">
      <alignment horizontal="right"/>
    </xf>
    <xf numFmtId="49" fontId="21" fillId="0" borderId="22" xfId="36" applyNumberFormat="1" applyFont="1" applyBorder="1" applyAlignment="1">
      <alignment horizontal="left" vertical="center" wrapText="1" indent="2"/>
    </xf>
    <xf numFmtId="38" fontId="22" fillId="4" borderId="65" xfId="36" applyNumberFormat="1" applyFont="1" applyFill="1" applyBorder="1" applyAlignment="1" applyProtection="1">
      <alignment horizontal="right"/>
    </xf>
    <xf numFmtId="38" fontId="22" fillId="3" borderId="47" xfId="36" applyNumberFormat="1" applyFont="1" applyFill="1" applyBorder="1" applyAlignment="1" applyProtection="1">
      <alignment horizontal="right"/>
    </xf>
    <xf numFmtId="49" fontId="21" fillId="0" borderId="77" xfId="36" applyNumberFormat="1" applyFont="1" applyBorder="1" applyAlignment="1">
      <alignment horizontal="left" vertical="center" indent="2"/>
    </xf>
    <xf numFmtId="38" fontId="22" fillId="20" borderId="20" xfId="41" applyNumberFormat="1" applyFont="1" applyFill="1" applyBorder="1" applyAlignment="1" applyProtection="1">
      <alignment horizontal="right"/>
    </xf>
    <xf numFmtId="38" fontId="22" fillId="20" borderId="3" xfId="41" applyNumberFormat="1" applyFont="1" applyFill="1" applyBorder="1" applyAlignment="1" applyProtection="1">
      <alignment horizontal="right"/>
    </xf>
    <xf numFmtId="38" fontId="22" fillId="17" borderId="24" xfId="34" applyNumberFormat="1" applyFont="1" applyFill="1" applyBorder="1" applyAlignment="1" applyProtection="1">
      <alignment horizontal="right"/>
    </xf>
    <xf numFmtId="38" fontId="22" fillId="17" borderId="21" xfId="34" applyNumberFormat="1" applyFont="1" applyFill="1" applyBorder="1" applyAlignment="1" applyProtection="1">
      <alignment horizontal="right"/>
    </xf>
    <xf numFmtId="0" fontId="22" fillId="0" borderId="0" xfId="0" applyFont="1" applyAlignment="1" applyProtection="1"/>
    <xf numFmtId="49" fontId="21" fillId="18" borderId="29" xfId="49" applyNumberFormat="1" applyFont="1" applyFill="1" applyBorder="1" applyAlignment="1">
      <alignment horizontal="left" vertical="center" indent="2"/>
    </xf>
    <xf numFmtId="0" fontId="18" fillId="18" borderId="20" xfId="34" applyFont="1" applyFill="1" applyBorder="1" applyAlignment="1">
      <alignment horizontal="center" vertical="top"/>
    </xf>
    <xf numFmtId="0" fontId="18" fillId="18" borderId="20" xfId="49" applyFont="1" applyFill="1" applyBorder="1" applyAlignment="1"/>
    <xf numFmtId="38" fontId="22" fillId="4" borderId="21" xfId="34" applyNumberFormat="1" applyFont="1" applyFill="1" applyBorder="1" applyAlignment="1" applyProtection="1">
      <alignment horizontal="right"/>
    </xf>
    <xf numFmtId="0" fontId="20" fillId="20" borderId="50" xfId="33" applyNumberFormat="1" applyFont="1" applyFill="1" applyBorder="1" applyAlignment="1">
      <alignment horizontal="left" vertical="center" wrapText="1"/>
    </xf>
    <xf numFmtId="0" fontId="23" fillId="20" borderId="48" xfId="0" applyNumberFormat="1" applyFont="1" applyFill="1" applyBorder="1" applyAlignment="1">
      <alignment vertical="center"/>
    </xf>
    <xf numFmtId="38" fontId="22" fillId="20" borderId="3" xfId="33" applyNumberFormat="1" applyFont="1" applyFill="1" applyBorder="1" applyAlignment="1" applyProtection="1">
      <alignment horizontal="right"/>
      <protection locked="0"/>
    </xf>
    <xf numFmtId="38" fontId="22" fillId="20" borderId="20" xfId="34" applyNumberFormat="1" applyFont="1" applyFill="1" applyBorder="1" applyAlignment="1" applyProtection="1">
      <alignment horizontal="right"/>
    </xf>
    <xf numFmtId="38" fontId="22" fillId="20" borderId="11" xfId="34" applyNumberFormat="1" applyFont="1" applyFill="1" applyBorder="1" applyAlignment="1" applyProtection="1">
      <alignment horizontal="right"/>
      <protection locked="0"/>
    </xf>
    <xf numFmtId="38" fontId="22" fillId="0" borderId="114" xfId="33" applyNumberFormat="1" applyFont="1" applyFill="1" applyBorder="1" applyAlignment="1" applyProtection="1">
      <alignment horizontal="right"/>
      <protection locked="0"/>
    </xf>
    <xf numFmtId="38" fontId="22" fillId="4" borderId="17" xfId="33" applyNumberFormat="1" applyFont="1" applyFill="1" applyBorder="1" applyAlignment="1" applyProtection="1">
      <alignment horizontal="right"/>
    </xf>
    <xf numFmtId="49" fontId="21" fillId="4" borderId="0" xfId="33" applyNumberFormat="1" applyFont="1" applyFill="1" applyBorder="1" applyAlignment="1">
      <alignment horizontal="left" vertical="center" wrapText="1" indent="3"/>
    </xf>
    <xf numFmtId="0" fontId="26" fillId="4" borderId="14" xfId="36" applyFont="1" applyFill="1" applyBorder="1" applyAlignment="1">
      <alignment vertical="top"/>
    </xf>
    <xf numFmtId="49" fontId="21" fillId="0" borderId="25" xfId="36" applyNumberFormat="1" applyFont="1" applyBorder="1" applyAlignment="1">
      <alignment horizontal="left" vertical="center" wrapText="1" indent="2"/>
    </xf>
    <xf numFmtId="0" fontId="18" fillId="0" borderId="48" xfId="33" applyFont="1" applyFill="1" applyBorder="1" applyAlignment="1">
      <alignment horizontal="left" vertical="top" indent="2"/>
    </xf>
    <xf numFmtId="0" fontId="18" fillId="0" borderId="3" xfId="47" applyNumberFormat="1" applyFont="1" applyFill="1" applyBorder="1" applyAlignment="1">
      <alignment horizontal="center" vertical="top"/>
    </xf>
    <xf numFmtId="38" fontId="22" fillId="3" borderId="9" xfId="47" applyNumberFormat="1" applyFont="1" applyFill="1" applyBorder="1" applyAlignment="1" applyProtection="1">
      <alignment horizontal="right"/>
    </xf>
    <xf numFmtId="38" fontId="22" fillId="4" borderId="49" xfId="47" applyNumberFormat="1" applyFont="1" applyFill="1" applyBorder="1" applyAlignment="1" applyProtection="1">
      <alignment horizontal="right"/>
    </xf>
    <xf numFmtId="38" fontId="22" fillId="4" borderId="17" xfId="47" applyNumberFormat="1" applyFont="1" applyFill="1" applyBorder="1" applyAlignment="1" applyProtection="1">
      <alignment horizontal="right"/>
    </xf>
    <xf numFmtId="0" fontId="20" fillId="0" borderId="45" xfId="0" applyFont="1" applyFill="1" applyBorder="1" applyAlignment="1">
      <alignment horizontal="left" vertical="center"/>
    </xf>
    <xf numFmtId="0" fontId="20" fillId="0" borderId="29" xfId="34" applyFont="1" applyBorder="1" applyAlignment="1" applyProtection="1">
      <alignment vertical="center" wrapText="1"/>
    </xf>
    <xf numFmtId="0" fontId="23" fillId="0" borderId="52" xfId="34" applyFont="1" applyBorder="1" applyAlignment="1">
      <alignment horizontal="center" vertical="center" wrapText="1"/>
    </xf>
    <xf numFmtId="0" fontId="21" fillId="4" borderId="8" xfId="33" applyFont="1" applyFill="1" applyBorder="1" applyAlignment="1">
      <alignment horizontal="left" vertical="center" indent="2"/>
    </xf>
    <xf numFmtId="0" fontId="18" fillId="4" borderId="17" xfId="33" applyFont="1" applyFill="1" applyBorder="1" applyAlignment="1">
      <alignment horizontal="left" vertical="center" indent="1"/>
    </xf>
    <xf numFmtId="0" fontId="21" fillId="22" borderId="60" xfId="33" applyFont="1" applyFill="1" applyBorder="1" applyAlignment="1">
      <alignment horizontal="left" vertical="center" wrapText="1" indent="2"/>
    </xf>
    <xf numFmtId="0" fontId="18" fillId="22" borderId="115" xfId="33" applyFont="1" applyFill="1" applyBorder="1" applyAlignment="1">
      <alignment horizontal="left" vertical="center" indent="1"/>
    </xf>
    <xf numFmtId="38" fontId="22" fillId="22" borderId="24" xfId="33" applyNumberFormat="1" applyFont="1" applyFill="1" applyBorder="1" applyAlignment="1" applyProtection="1">
      <alignment horizontal="right"/>
    </xf>
    <xf numFmtId="0" fontId="21" fillId="22" borderId="60" xfId="34" applyFont="1" applyFill="1" applyBorder="1" applyAlignment="1">
      <alignment horizontal="left" vertical="center" indent="2"/>
    </xf>
    <xf numFmtId="0" fontId="23" fillId="22" borderId="115" xfId="0" applyFont="1" applyFill="1" applyBorder="1" applyAlignment="1"/>
    <xf numFmtId="38" fontId="22" fillId="22" borderId="24" xfId="34" applyNumberFormat="1" applyFont="1" applyFill="1" applyBorder="1" applyAlignment="1" applyProtection="1">
      <alignment horizontal="right"/>
    </xf>
    <xf numFmtId="38" fontId="22" fillId="0" borderId="8" xfId="7" applyNumberFormat="1" applyFont="1" applyBorder="1" applyAlignment="1" applyProtection="1">
      <alignment horizontal="right"/>
      <protection locked="0"/>
    </xf>
    <xf numFmtId="49" fontId="21" fillId="4" borderId="13" xfId="7" applyNumberFormat="1" applyFont="1" applyFill="1" applyBorder="1" applyAlignment="1">
      <alignment horizontal="left" vertical="center" indent="2"/>
    </xf>
    <xf numFmtId="49" fontId="21" fillId="4" borderId="14" xfId="7" applyNumberFormat="1" applyFont="1" applyFill="1" applyBorder="1" applyAlignment="1">
      <alignment horizontal="center" vertical="center"/>
    </xf>
    <xf numFmtId="38" fontId="22" fillId="4" borderId="9" xfId="7" applyNumberFormat="1" applyFont="1" applyFill="1" applyBorder="1" applyAlignment="1" applyProtection="1">
      <alignment horizontal="right"/>
    </xf>
    <xf numFmtId="49" fontId="20" fillId="2" borderId="45" xfId="47" applyNumberFormat="1" applyFont="1" applyFill="1" applyBorder="1" applyAlignment="1">
      <alignment horizontal="left" vertical="center" indent="1"/>
    </xf>
    <xf numFmtId="0" fontId="20" fillId="2" borderId="21" xfId="47" applyNumberFormat="1" applyFont="1" applyFill="1" applyBorder="1" applyAlignment="1">
      <alignment horizontal="center" vertical="center"/>
    </xf>
    <xf numFmtId="38" fontId="22" fillId="12" borderId="8" xfId="47" applyNumberFormat="1" applyFont="1" applyFill="1" applyBorder="1" applyAlignment="1" applyProtection="1">
      <alignment horizontal="right"/>
    </xf>
    <xf numFmtId="38" fontId="22" fillId="12" borderId="26" xfId="47" applyNumberFormat="1" applyFont="1" applyFill="1" applyBorder="1" applyAlignment="1" applyProtection="1">
      <alignment horizontal="right"/>
    </xf>
    <xf numFmtId="38" fontId="22" fillId="12" borderId="45" xfId="47" applyNumberFormat="1" applyFont="1" applyFill="1" applyBorder="1" applyAlignment="1" applyProtection="1">
      <alignment horizontal="right"/>
    </xf>
    <xf numFmtId="38" fontId="22" fillId="12" borderId="49" xfId="47" applyNumberFormat="1" applyFont="1" applyFill="1" applyBorder="1" applyAlignment="1" applyProtection="1">
      <alignment horizontal="right"/>
    </xf>
    <xf numFmtId="49" fontId="20" fillId="3" borderId="26" xfId="47" applyNumberFormat="1" applyFont="1" applyFill="1" applyBorder="1" applyAlignment="1">
      <alignment horizontal="left" vertical="center" indent="2"/>
    </xf>
    <xf numFmtId="49" fontId="20" fillId="3" borderId="8" xfId="47" applyNumberFormat="1" applyFont="1" applyFill="1" applyBorder="1" applyAlignment="1">
      <alignment horizontal="center" vertical="center"/>
    </xf>
    <xf numFmtId="49" fontId="18" fillId="0" borderId="26" xfId="47" applyNumberFormat="1" applyFont="1" applyBorder="1" applyAlignment="1">
      <alignment horizontal="left" vertical="center" wrapText="1" indent="2"/>
    </xf>
    <xf numFmtId="0" fontId="18" fillId="0" borderId="8" xfId="47" applyNumberFormat="1" applyFont="1" applyBorder="1" applyAlignment="1">
      <alignment horizontal="center" vertical="center"/>
    </xf>
    <xf numFmtId="38" fontId="22" fillId="0" borderId="16" xfId="47" applyNumberFormat="1" applyFont="1" applyBorder="1" applyAlignment="1" applyProtection="1">
      <alignment horizontal="right"/>
      <protection locked="0"/>
    </xf>
    <xf numFmtId="38" fontId="22" fillId="4" borderId="16" xfId="47" applyNumberFormat="1" applyFont="1" applyFill="1" applyBorder="1" applyAlignment="1" applyProtection="1">
      <alignment horizontal="right"/>
    </xf>
    <xf numFmtId="49" fontId="18" fillId="0" borderId="26" xfId="47" applyNumberFormat="1" applyFont="1" applyBorder="1" applyAlignment="1">
      <alignment horizontal="left" vertical="center" indent="2"/>
    </xf>
    <xf numFmtId="49" fontId="21" fillId="4" borderId="20" xfId="47" applyNumberFormat="1" applyFont="1" applyFill="1" applyBorder="1" applyAlignment="1">
      <alignment horizontal="left" vertical="center" indent="3"/>
    </xf>
    <xf numFmtId="0" fontId="21" fillId="4" borderId="20" xfId="47" applyNumberFormat="1" applyFont="1" applyFill="1" applyBorder="1" applyAlignment="1">
      <alignment horizontal="center"/>
    </xf>
    <xf numFmtId="38" fontId="22" fillId="4" borderId="20" xfId="47" applyNumberFormat="1" applyFont="1" applyFill="1" applyBorder="1" applyAlignment="1" applyProtection="1">
      <alignment horizontal="right"/>
    </xf>
    <xf numFmtId="49" fontId="20" fillId="2" borderId="60" xfId="47" applyNumberFormat="1" applyFont="1" applyFill="1" applyBorder="1" applyAlignment="1">
      <alignment horizontal="left" vertical="center" indent="1"/>
    </xf>
    <xf numFmtId="0" fontId="20" fillId="2" borderId="11" xfId="47" applyNumberFormat="1" applyFont="1" applyFill="1" applyBorder="1" applyAlignment="1">
      <alignment horizontal="center" vertical="center"/>
    </xf>
    <xf numFmtId="38" fontId="22" fillId="3" borderId="4" xfId="47" applyNumberFormat="1" applyFont="1" applyFill="1" applyBorder="1" applyAlignment="1" applyProtection="1">
      <alignment horizontal="right"/>
    </xf>
    <xf numFmtId="38" fontId="22" fillId="6" borderId="21" xfId="47" applyNumberFormat="1" applyFont="1" applyFill="1" applyBorder="1" applyAlignment="1" applyProtection="1">
      <alignment horizontal="right"/>
      <protection locked="0"/>
    </xf>
    <xf numFmtId="49" fontId="18" fillId="0" borderId="26" xfId="34" applyNumberFormat="1" applyFont="1" applyFill="1" applyBorder="1" applyAlignment="1">
      <alignment horizontal="left" vertical="center" indent="2"/>
    </xf>
    <xf numFmtId="38" fontId="5" fillId="0" borderId="0" xfId="0" applyNumberFormat="1" applyFont="1"/>
    <xf numFmtId="0" fontId="23" fillId="0" borderId="45" xfId="0" applyFont="1" applyBorder="1" applyAlignment="1" applyProtection="1">
      <alignment horizontal="center"/>
      <protection locked="0"/>
    </xf>
    <xf numFmtId="0" fontId="22" fillId="0" borderId="0" xfId="0" applyFont="1" applyProtection="1">
      <protection locked="0"/>
    </xf>
    <xf numFmtId="165" fontId="31" fillId="0" borderId="50" xfId="0" applyNumberFormat="1" applyFont="1" applyFill="1" applyBorder="1" applyAlignment="1">
      <alignment horizontal="right" vertical="center"/>
    </xf>
    <xf numFmtId="0" fontId="14" fillId="0" borderId="0" xfId="0" applyFont="1" applyFill="1"/>
    <xf numFmtId="0" fontId="32" fillId="0" borderId="0" xfId="0" applyFont="1" applyFill="1" applyAlignment="1">
      <alignment horizontal="left"/>
    </xf>
    <xf numFmtId="0" fontId="18" fillId="0" borderId="0" xfId="0" applyFont="1" applyFill="1" applyAlignment="1">
      <alignment horizontal="left"/>
    </xf>
    <xf numFmtId="0" fontId="0" fillId="0" borderId="0" xfId="0" applyFill="1" applyAlignment="1">
      <alignment horizontal="left"/>
    </xf>
    <xf numFmtId="38" fontId="23" fillId="0" borderId="2" xfId="52" applyNumberFormat="1" applyFont="1" applyBorder="1" applyAlignment="1" applyProtection="1">
      <alignment vertical="center" shrinkToFit="1"/>
      <protection locked="0"/>
    </xf>
    <xf numFmtId="38" fontId="23" fillId="0" borderId="2" xfId="52" applyNumberFormat="1" applyFont="1" applyFill="1" applyBorder="1" applyAlignment="1" applyProtection="1">
      <alignment vertical="center" shrinkToFit="1"/>
      <protection locked="0"/>
    </xf>
    <xf numFmtId="38" fontId="23" fillId="10" borderId="2" xfId="52" applyNumberFormat="1" applyFont="1" applyFill="1" applyBorder="1" applyAlignment="1" applyProtection="1">
      <alignment vertical="center" shrinkToFit="1"/>
    </xf>
    <xf numFmtId="167" fontId="23" fillId="0" borderId="0" xfId="52" applyNumberFormat="1" applyFont="1" applyBorder="1" applyAlignment="1" applyProtection="1">
      <alignment horizontal="center"/>
    </xf>
    <xf numFmtId="0" fontId="73" fillId="0" borderId="0" xfId="1" applyNumberFormat="1" applyFont="1" applyBorder="1" applyAlignment="1" applyProtection="1">
      <alignment vertical="center"/>
    </xf>
    <xf numFmtId="38" fontId="31" fillId="0" borderId="136" xfId="55" applyNumberFormat="1" applyFont="1" applyFill="1" applyBorder="1" applyAlignment="1" applyProtection="1">
      <alignment horizontal="center"/>
      <protection locked="0"/>
    </xf>
    <xf numFmtId="38" fontId="31" fillId="0" borderId="141" xfId="55" applyNumberFormat="1" applyFont="1" applyFill="1" applyBorder="1" applyAlignment="1" applyProtection="1">
      <alignment horizontal="center"/>
      <protection locked="0"/>
    </xf>
    <xf numFmtId="38" fontId="23" fillId="0" borderId="137" xfId="55" applyNumberFormat="1" applyFont="1" applyBorder="1" applyAlignment="1" applyProtection="1">
      <alignment horizontal="center"/>
      <protection locked="0"/>
    </xf>
    <xf numFmtId="38" fontId="23" fillId="0" borderId="135" xfId="55" applyNumberFormat="1" applyFont="1" applyBorder="1" applyAlignment="1" applyProtection="1">
      <alignment horizontal="center"/>
      <protection locked="0"/>
    </xf>
    <xf numFmtId="38" fontId="23" fillId="0" borderId="142" xfId="55" applyNumberFormat="1" applyFont="1" applyBorder="1" applyAlignment="1" applyProtection="1">
      <alignment horizontal="center"/>
      <protection locked="0"/>
    </xf>
    <xf numFmtId="38" fontId="23" fillId="0" borderId="140" xfId="55" applyNumberFormat="1" applyFont="1" applyBorder="1" applyAlignment="1" applyProtection="1">
      <alignment horizontal="center"/>
      <protection locked="0"/>
    </xf>
    <xf numFmtId="38" fontId="31" fillId="0" borderId="145" xfId="55" applyNumberFormat="1" applyFont="1" applyFill="1" applyBorder="1" applyAlignment="1" applyProtection="1">
      <alignment horizontal="center"/>
      <protection locked="0"/>
    </xf>
    <xf numFmtId="38" fontId="23" fillId="0" borderId="146" xfId="55" applyNumberFormat="1" applyFont="1" applyBorder="1" applyAlignment="1" applyProtection="1">
      <alignment horizontal="center"/>
      <protection locked="0"/>
    </xf>
    <xf numFmtId="38" fontId="23" fillId="0" borderId="144" xfId="55" applyNumberFormat="1" applyFont="1" applyBorder="1" applyAlignment="1" applyProtection="1">
      <alignment horizontal="center"/>
      <protection locked="0"/>
    </xf>
    <xf numFmtId="0" fontId="23" fillId="19" borderId="130" xfId="55" applyFont="1" applyFill="1" applyBorder="1" applyProtection="1"/>
    <xf numFmtId="38" fontId="31" fillId="10" borderId="130" xfId="55" applyNumberFormat="1" applyFont="1" applyFill="1" applyBorder="1" applyAlignment="1" applyProtection="1">
      <alignment horizontal="center"/>
    </xf>
    <xf numFmtId="38" fontId="31" fillId="19" borderId="130" xfId="55" applyNumberFormat="1" applyFont="1" applyFill="1" applyBorder="1" applyAlignment="1" applyProtection="1">
      <alignment horizontal="center"/>
    </xf>
    <xf numFmtId="38" fontId="31" fillId="10" borderId="133" xfId="55" applyNumberFormat="1" applyFont="1" applyFill="1" applyBorder="1" applyAlignment="1" applyProtection="1">
      <alignment horizontal="center"/>
    </xf>
    <xf numFmtId="0" fontId="1" fillId="0" borderId="0" xfId="54" applyProtection="1"/>
    <xf numFmtId="0" fontId="69" fillId="0" borderId="96" xfId="55" applyFont="1" applyBorder="1" applyProtection="1"/>
    <xf numFmtId="0" fontId="69" fillId="0" borderId="0" xfId="55" applyFont="1" applyBorder="1" applyProtection="1"/>
    <xf numFmtId="0" fontId="70" fillId="0" borderId="0" xfId="55" applyFont="1" applyBorder="1" applyProtection="1"/>
    <xf numFmtId="0" fontId="69" fillId="0" borderId="97" xfId="55" applyFont="1" applyBorder="1" applyProtection="1"/>
    <xf numFmtId="0" fontId="68" fillId="0" borderId="96" xfId="55" applyFont="1" applyBorder="1" applyProtection="1"/>
    <xf numFmtId="0" fontId="69" fillId="0" borderId="98" xfId="55" applyFont="1" applyBorder="1" applyProtection="1"/>
    <xf numFmtId="0" fontId="69" fillId="0" borderId="99" xfId="55" applyFont="1" applyBorder="1" applyProtection="1"/>
    <xf numFmtId="0" fontId="69" fillId="0" borderId="100" xfId="55" applyFont="1" applyBorder="1" applyProtection="1"/>
    <xf numFmtId="38" fontId="23" fillId="19" borderId="0" xfId="55" applyNumberFormat="1" applyFont="1" applyFill="1" applyBorder="1" applyAlignment="1" applyProtection="1">
      <alignment horizontal="center"/>
    </xf>
    <xf numFmtId="0" fontId="23" fillId="0" borderId="144" xfId="55" applyFont="1" applyBorder="1" applyAlignment="1" applyProtection="1">
      <alignment horizontal="center"/>
    </xf>
    <xf numFmtId="0" fontId="23" fillId="0" borderId="140" xfId="55" applyFont="1" applyBorder="1" applyAlignment="1" applyProtection="1">
      <alignment horizontal="center"/>
    </xf>
    <xf numFmtId="38" fontId="31" fillId="10" borderId="138" xfId="55" applyNumberFormat="1" applyFont="1" applyFill="1" applyBorder="1" applyAlignment="1" applyProtection="1">
      <alignment horizontal="center" wrapText="1"/>
    </xf>
    <xf numFmtId="0" fontId="23" fillId="0" borderId="135" xfId="55" applyFont="1" applyBorder="1" applyAlignment="1" applyProtection="1">
      <alignment horizontal="center"/>
    </xf>
    <xf numFmtId="165" fontId="31" fillId="0" borderId="123" xfId="52" applyNumberFormat="1" applyFont="1" applyBorder="1" applyAlignment="1" applyProtection="1">
      <alignment horizontal="right" vertical="center"/>
    </xf>
    <xf numFmtId="0" fontId="31" fillId="0" borderId="40" xfId="52" applyNumberFormat="1" applyFont="1" applyBorder="1" applyAlignment="1" applyProtection="1">
      <alignment horizontal="left" vertical="center"/>
    </xf>
    <xf numFmtId="0" fontId="23" fillId="0" borderId="0" xfId="52" applyNumberFormat="1" applyFont="1" applyBorder="1" applyAlignment="1" applyProtection="1">
      <alignment vertical="center"/>
    </xf>
    <xf numFmtId="0" fontId="23" fillId="0" borderId="41" xfId="52" applyNumberFormat="1" applyFont="1" applyBorder="1" applyAlignment="1" applyProtection="1">
      <alignment horizontal="center" vertical="center"/>
    </xf>
    <xf numFmtId="38" fontId="23" fillId="10" borderId="51" xfId="52" applyNumberFormat="1" applyFont="1" applyFill="1" applyBorder="1" applyAlignment="1" applyProtection="1">
      <alignment vertical="center" shrinkToFit="1"/>
    </xf>
    <xf numFmtId="0" fontId="23" fillId="0" borderId="97" xfId="52" applyNumberFormat="1" applyFont="1" applyBorder="1" applyAlignment="1" applyProtection="1">
      <alignment vertical="center"/>
    </xf>
    <xf numFmtId="0" fontId="23" fillId="15" borderId="39" xfId="52" applyNumberFormat="1" applyFont="1" applyFill="1" applyBorder="1" applyAlignment="1" applyProtection="1">
      <alignment vertical="center" shrinkToFit="1"/>
    </xf>
    <xf numFmtId="9" fontId="23" fillId="10" borderId="39" xfId="52" applyNumberFormat="1" applyFont="1" applyFill="1" applyBorder="1" applyAlignment="1" applyProtection="1">
      <alignment horizontal="center" vertical="center" shrinkToFit="1"/>
    </xf>
    <xf numFmtId="0" fontId="23" fillId="0" borderId="96" xfId="52" applyNumberFormat="1" applyFont="1" applyBorder="1" applyAlignment="1" applyProtection="1">
      <alignment horizontal="right" vertical="center"/>
    </xf>
    <xf numFmtId="0" fontId="23" fillId="0" borderId="0" xfId="52" applyNumberFormat="1" applyFont="1" applyBorder="1" applyAlignment="1" applyProtection="1"/>
    <xf numFmtId="0" fontId="23" fillId="0" borderId="0" xfId="52" applyNumberFormat="1" applyFont="1" applyBorder="1" applyAlignment="1" applyProtection="1">
      <alignment horizontal="center" wrapText="1"/>
    </xf>
    <xf numFmtId="0" fontId="47" fillId="0" borderId="0" xfId="52" applyFont="1" applyBorder="1" applyAlignment="1" applyProtection="1">
      <alignment horizontal="center" vertical="center" wrapText="1"/>
    </xf>
    <xf numFmtId="0" fontId="23" fillId="0" borderId="0" xfId="52" applyNumberFormat="1" applyFont="1" applyFill="1" applyBorder="1" applyAlignment="1" applyProtection="1">
      <alignment vertical="center" shrinkToFit="1"/>
    </xf>
    <xf numFmtId="9" fontId="23" fillId="0" borderId="0" xfId="52" applyNumberFormat="1" applyFont="1" applyFill="1" applyBorder="1" applyAlignment="1" applyProtection="1">
      <alignment horizontal="center" vertical="center" shrinkToFit="1"/>
    </xf>
    <xf numFmtId="0" fontId="23" fillId="0" borderId="96" xfId="52" applyNumberFormat="1" applyFont="1" applyBorder="1" applyAlignment="1" applyProtection="1">
      <alignment vertical="center"/>
    </xf>
    <xf numFmtId="0" fontId="23" fillId="0" borderId="0" xfId="52" applyNumberFormat="1" applyFont="1" applyBorder="1" applyAlignment="1" applyProtection="1">
      <alignment horizontal="right" vertical="center"/>
    </xf>
    <xf numFmtId="0" fontId="30" fillId="0" borderId="96" xfId="52" applyNumberFormat="1" applyFont="1" applyBorder="1" applyAlignment="1" applyProtection="1">
      <alignment horizontal="left" vertical="center"/>
    </xf>
    <xf numFmtId="0" fontId="23" fillId="0" borderId="96" xfId="52" applyNumberFormat="1" applyFont="1" applyFill="1" applyBorder="1" applyAlignment="1" applyProtection="1">
      <alignment vertical="center"/>
    </xf>
    <xf numFmtId="0" fontId="23" fillId="0" borderId="0" xfId="52" applyNumberFormat="1" applyFont="1" applyFill="1" applyBorder="1" applyAlignment="1" applyProtection="1">
      <alignment horizontal="right" vertical="center"/>
    </xf>
    <xf numFmtId="0" fontId="23" fillId="0" borderId="0" xfId="52" applyNumberFormat="1" applyFont="1" applyFill="1" applyBorder="1" applyAlignment="1" applyProtection="1">
      <alignment vertical="center"/>
    </xf>
    <xf numFmtId="0" fontId="47" fillId="0" borderId="96" xfId="52" applyNumberFormat="1" applyFont="1" applyBorder="1" applyAlignment="1" applyProtection="1">
      <alignment vertical="center"/>
    </xf>
    <xf numFmtId="0" fontId="47" fillId="0" borderId="0" xfId="52" applyNumberFormat="1" applyFont="1" applyBorder="1" applyAlignment="1" applyProtection="1">
      <alignment horizontal="center" vertical="center"/>
    </xf>
    <xf numFmtId="0" fontId="47" fillId="0" borderId="0" xfId="52" applyNumberFormat="1" applyFont="1" applyBorder="1" applyAlignment="1" applyProtection="1">
      <alignment vertical="center" wrapText="1"/>
    </xf>
    <xf numFmtId="0" fontId="23" fillId="0" borderId="0" xfId="52" applyNumberFormat="1" applyFont="1" applyBorder="1" applyAlignment="1" applyProtection="1">
      <alignment wrapText="1"/>
    </xf>
    <xf numFmtId="0" fontId="47" fillId="0" borderId="0" xfId="52" applyNumberFormat="1" applyFont="1" applyBorder="1" applyAlignment="1" applyProtection="1">
      <alignment horizontal="center"/>
    </xf>
    <xf numFmtId="0" fontId="47" fillId="0" borderId="0" xfId="52" applyNumberFormat="1" applyFont="1" applyBorder="1" applyAlignment="1" applyProtection="1"/>
    <xf numFmtId="0" fontId="31" fillId="0" borderId="0" xfId="52" applyNumberFormat="1" applyFont="1" applyBorder="1" applyAlignment="1" applyProtection="1">
      <alignment horizontal="right"/>
    </xf>
    <xf numFmtId="0" fontId="49" fillId="0" borderId="0" xfId="52" applyNumberFormat="1" applyFont="1" applyBorder="1" applyAlignment="1" applyProtection="1">
      <alignment vertical="center"/>
    </xf>
    <xf numFmtId="0" fontId="31" fillId="0" borderId="0" xfId="52" applyNumberFormat="1" applyFont="1" applyBorder="1" applyAlignment="1" applyProtection="1">
      <alignment vertical="center"/>
    </xf>
    <xf numFmtId="0" fontId="31" fillId="0" borderId="0" xfId="52" applyNumberFormat="1" applyFont="1" applyBorder="1" applyAlignment="1" applyProtection="1">
      <alignment horizontal="center" vertical="center"/>
    </xf>
    <xf numFmtId="0" fontId="23" fillId="0" borderId="0" xfId="52" applyFont="1" applyFill="1" applyBorder="1" applyAlignment="1" applyProtection="1">
      <alignment horizontal="left" vertical="top" wrapText="1" indent="2"/>
    </xf>
    <xf numFmtId="0" fontId="23" fillId="0" borderId="0" xfId="52" applyNumberFormat="1" applyFont="1" applyBorder="1" applyAlignment="1" applyProtection="1">
      <alignment horizontal="left" vertical="center" indent="2"/>
    </xf>
    <xf numFmtId="0" fontId="23" fillId="0" borderId="0" xfId="52" applyFont="1" applyBorder="1" applyAlignment="1" applyProtection="1">
      <alignment horizontal="left" wrapText="1" indent="2"/>
    </xf>
    <xf numFmtId="0" fontId="23" fillId="0" borderId="98" xfId="52" applyNumberFormat="1" applyFont="1" applyBorder="1" applyAlignment="1" applyProtection="1">
      <alignment vertical="center"/>
    </xf>
    <xf numFmtId="0" fontId="23" fillId="0" borderId="99" xfId="52" applyNumberFormat="1" applyFont="1" applyBorder="1" applyAlignment="1" applyProtection="1">
      <alignment vertical="center"/>
    </xf>
    <xf numFmtId="0" fontId="23" fillId="0" borderId="99" xfId="52" applyFont="1" applyFill="1" applyBorder="1" applyAlignment="1" applyProtection="1">
      <alignment horizontal="left" vertical="top" wrapText="1" indent="2"/>
    </xf>
    <xf numFmtId="0" fontId="23" fillId="0" borderId="99" xfId="52" applyFont="1" applyBorder="1" applyAlignment="1" applyProtection="1">
      <alignment horizontal="left" wrapText="1" indent="2"/>
    </xf>
    <xf numFmtId="0" fontId="23" fillId="0" borderId="100" xfId="52" applyNumberFormat="1" applyFont="1" applyBorder="1" applyAlignment="1" applyProtection="1">
      <alignment vertical="center"/>
    </xf>
    <xf numFmtId="0" fontId="23" fillId="0" borderId="96" xfId="55" applyFont="1" applyBorder="1" applyProtection="1"/>
    <xf numFmtId="0" fontId="23" fillId="0" borderId="0" xfId="55" applyFont="1" applyBorder="1" applyProtection="1"/>
    <xf numFmtId="0" fontId="23" fillId="0" borderId="97" xfId="55" applyFont="1" applyBorder="1" applyProtection="1"/>
    <xf numFmtId="0" fontId="23" fillId="0" borderId="96" xfId="55" applyFont="1" applyBorder="1" applyAlignment="1" applyProtection="1">
      <alignment wrapText="1"/>
    </xf>
    <xf numFmtId="0" fontId="23" fillId="0" borderId="0" xfId="55" applyFont="1" applyBorder="1" applyAlignment="1" applyProtection="1">
      <alignment wrapText="1"/>
    </xf>
    <xf numFmtId="0" fontId="23" fillId="0" borderId="97" xfId="55" applyFont="1" applyBorder="1" applyAlignment="1" applyProtection="1">
      <alignment wrapText="1"/>
    </xf>
    <xf numFmtId="0" fontId="67" fillId="0" borderId="96" xfId="55" applyFont="1" applyBorder="1" applyAlignment="1" applyProtection="1"/>
    <xf numFmtId="0" fontId="26" fillId="0" borderId="0" xfId="55" applyFont="1" applyBorder="1" applyProtection="1"/>
    <xf numFmtId="0" fontId="68" fillId="0" borderId="0" xfId="55" applyFont="1" applyBorder="1" applyAlignment="1" applyProtection="1">
      <alignment wrapText="1"/>
    </xf>
    <xf numFmtId="0" fontId="68" fillId="0" borderId="97" xfId="55" applyFont="1" applyBorder="1" applyAlignment="1" applyProtection="1">
      <alignment wrapText="1"/>
    </xf>
    <xf numFmtId="0" fontId="23" fillId="0" borderId="0" xfId="52" applyNumberFormat="1" applyFont="1" applyBorder="1" applyAlignment="1" applyProtection="1">
      <alignment horizontal="right" vertical="center" indent="1"/>
    </xf>
    <xf numFmtId="0" fontId="66" fillId="0" borderId="130" xfId="55" applyFont="1" applyBorder="1" applyAlignment="1" applyProtection="1">
      <alignment horizontal="center" wrapText="1"/>
    </xf>
    <xf numFmtId="0" fontId="23" fillId="19" borderId="130" xfId="55" applyFont="1" applyFill="1" applyBorder="1" applyAlignment="1" applyProtection="1">
      <alignment horizontal="center"/>
    </xf>
    <xf numFmtId="0" fontId="66" fillId="0" borderId="133" xfId="55" applyFont="1" applyBorder="1" applyAlignment="1" applyProtection="1">
      <alignment horizontal="center" wrapText="1"/>
    </xf>
    <xf numFmtId="165" fontId="31" fillId="0" borderId="123" xfId="52" applyNumberFormat="1" applyFont="1" applyBorder="1" applyAlignment="1" applyProtection="1">
      <alignment vertical="top"/>
    </xf>
    <xf numFmtId="0" fontId="23" fillId="15" borderId="2" xfId="52" applyNumberFormat="1" applyFont="1" applyFill="1" applyBorder="1" applyAlignment="1" applyProtection="1">
      <alignment vertical="center" shrinkToFit="1"/>
    </xf>
    <xf numFmtId="0" fontId="23" fillId="0" borderId="40" xfId="52" applyNumberFormat="1" applyFont="1" applyBorder="1" applyAlignment="1" applyProtection="1">
      <alignment horizontal="left" vertical="center"/>
    </xf>
    <xf numFmtId="0" fontId="23" fillId="0" borderId="41" xfId="52" applyNumberFormat="1" applyFont="1" applyBorder="1" applyAlignment="1" applyProtection="1">
      <alignment horizontal="left" vertical="center"/>
    </xf>
    <xf numFmtId="0" fontId="23" fillId="0" borderId="2" xfId="52" applyNumberFormat="1" applyFont="1" applyBorder="1" applyAlignment="1" applyProtection="1">
      <alignment horizontal="left" vertical="center" indent="1"/>
    </xf>
    <xf numFmtId="0" fontId="23" fillId="0" borderId="2" xfId="52" applyNumberFormat="1" applyFont="1" applyBorder="1" applyAlignment="1" applyProtection="1">
      <alignment horizontal="left" vertical="top" indent="1"/>
    </xf>
    <xf numFmtId="0" fontId="72" fillId="0" borderId="94" xfId="52" applyNumberFormat="1" applyFont="1" applyBorder="1" applyAlignment="1" applyProtection="1">
      <alignment horizontal="left" vertical="center"/>
    </xf>
    <xf numFmtId="0" fontId="23" fillId="0" borderId="94" xfId="52" applyNumberFormat="1" applyFont="1" applyBorder="1" applyAlignment="1" applyProtection="1">
      <alignment vertical="center"/>
    </xf>
    <xf numFmtId="0" fontId="23" fillId="0" borderId="95" xfId="52" applyNumberFormat="1" applyFont="1" applyBorder="1" applyAlignment="1" applyProtection="1">
      <alignment vertical="center"/>
    </xf>
    <xf numFmtId="0" fontId="72" fillId="0" borderId="0" xfId="52" applyNumberFormat="1" applyFont="1" applyBorder="1" applyAlignment="1" applyProtection="1">
      <alignment vertical="center"/>
    </xf>
    <xf numFmtId="0" fontId="75" fillId="0" borderId="96" xfId="0" applyNumberFormat="1" applyFont="1" applyBorder="1" applyAlignment="1" applyProtection="1">
      <alignment vertical="center"/>
    </xf>
    <xf numFmtId="0" fontId="23" fillId="0" borderId="0" xfId="52" applyNumberFormat="1" applyFont="1" applyBorder="1" applyAlignment="1" applyProtection="1">
      <alignment horizontal="center" vertical="center"/>
    </xf>
    <xf numFmtId="0" fontId="34" fillId="0" borderId="96" xfId="0" applyNumberFormat="1" applyFont="1" applyBorder="1" applyAlignment="1" applyProtection="1">
      <alignment vertical="center"/>
    </xf>
    <xf numFmtId="0" fontId="22" fillId="0" borderId="96" xfId="52" applyNumberFormat="1" applyFont="1" applyBorder="1" applyAlignment="1" applyProtection="1">
      <alignment horizontal="left" vertical="center" wrapText="1"/>
    </xf>
    <xf numFmtId="0" fontId="22" fillId="0" borderId="0" xfId="52" applyNumberFormat="1" applyFont="1" applyBorder="1" applyAlignment="1" applyProtection="1">
      <alignment horizontal="left" vertical="center" wrapText="1"/>
    </xf>
    <xf numFmtId="0" fontId="22" fillId="0" borderId="97" xfId="52" applyNumberFormat="1" applyFont="1" applyBorder="1" applyAlignment="1" applyProtection="1">
      <alignment horizontal="left" vertical="center" wrapText="1"/>
    </xf>
    <xf numFmtId="0" fontId="74" fillId="0" borderId="96" xfId="52" applyNumberFormat="1" applyFont="1" applyBorder="1" applyAlignment="1" applyProtection="1">
      <alignment vertical="center"/>
    </xf>
    <xf numFmtId="0" fontId="74" fillId="0" borderId="96" xfId="52" applyNumberFormat="1" applyFont="1" applyBorder="1" applyAlignment="1" applyProtection="1">
      <alignment horizontal="left" vertical="center"/>
    </xf>
    <xf numFmtId="0" fontId="22" fillId="0" borderId="96" xfId="52" applyNumberFormat="1" applyFont="1" applyBorder="1" applyAlignment="1" applyProtection="1">
      <alignment vertical="center"/>
    </xf>
    <xf numFmtId="0" fontId="31" fillId="24" borderId="119" xfId="52" applyNumberFormat="1" applyFont="1" applyFill="1" applyBorder="1" applyAlignment="1" applyProtection="1">
      <alignment horizontal="left"/>
    </xf>
    <xf numFmtId="0" fontId="23" fillId="24" borderId="31" xfId="52" applyFont="1" applyFill="1" applyBorder="1" applyAlignment="1" applyProtection="1">
      <alignment horizontal="left" vertical="center"/>
    </xf>
    <xf numFmtId="0" fontId="23" fillId="24" borderId="35" xfId="52" applyFont="1" applyFill="1" applyBorder="1" applyAlignment="1" applyProtection="1">
      <alignment horizontal="left" vertical="center"/>
    </xf>
    <xf numFmtId="0" fontId="23" fillId="0" borderId="33" xfId="52" applyNumberFormat="1" applyFont="1" applyBorder="1" applyAlignment="1" applyProtection="1">
      <alignment horizontal="center" vertical="center"/>
    </xf>
    <xf numFmtId="0" fontId="23" fillId="0" borderId="33" xfId="52" applyNumberFormat="1" applyFont="1" applyBorder="1" applyAlignment="1" applyProtection="1">
      <alignment vertical="center"/>
    </xf>
    <xf numFmtId="0" fontId="23" fillId="24" borderId="122" xfId="52" applyNumberFormat="1" applyFont="1" applyFill="1" applyBorder="1" applyAlignment="1" applyProtection="1">
      <alignment vertical="center"/>
    </xf>
    <xf numFmtId="0" fontId="23" fillId="24" borderId="37" xfId="52" applyNumberFormat="1" applyFont="1" applyFill="1" applyBorder="1" applyAlignment="1" applyProtection="1">
      <alignment vertical="center"/>
    </xf>
    <xf numFmtId="0" fontId="23" fillId="24" borderId="38" xfId="52" applyNumberFormat="1" applyFont="1" applyFill="1" applyBorder="1" applyAlignment="1" applyProtection="1">
      <alignment vertical="center"/>
    </xf>
    <xf numFmtId="0" fontId="23" fillId="0" borderId="36" xfId="52" applyNumberFormat="1" applyFont="1" applyBorder="1" applyAlignment="1" applyProtection="1">
      <alignment vertical="center"/>
    </xf>
    <xf numFmtId="0" fontId="23" fillId="0" borderId="37" xfId="52" applyNumberFormat="1" applyFont="1" applyBorder="1" applyAlignment="1" applyProtection="1">
      <alignment vertical="center"/>
    </xf>
    <xf numFmtId="0" fontId="23" fillId="0" borderId="119" xfId="52" applyNumberFormat="1" applyFont="1" applyBorder="1" applyAlignment="1" applyProtection="1">
      <alignment vertical="center"/>
    </xf>
    <xf numFmtId="0" fontId="23" fillId="0" borderId="31" xfId="52" applyNumberFormat="1" applyFont="1" applyBorder="1" applyAlignment="1" applyProtection="1">
      <alignment vertical="center"/>
    </xf>
    <xf numFmtId="0" fontId="23" fillId="0" borderId="32" xfId="52" applyNumberFormat="1" applyFont="1" applyBorder="1" applyAlignment="1" applyProtection="1">
      <alignment vertical="center"/>
    </xf>
    <xf numFmtId="0" fontId="31" fillId="0" borderId="30" xfId="52" applyNumberFormat="1" applyFont="1" applyFill="1" applyBorder="1" applyAlignment="1" applyProtection="1">
      <alignment horizontal="centerContinuous" vertical="center"/>
    </xf>
    <xf numFmtId="0" fontId="23" fillId="0" borderId="31" xfId="52" applyNumberFormat="1" applyFont="1" applyFill="1" applyBorder="1" applyAlignment="1" applyProtection="1">
      <alignment horizontal="centerContinuous" vertical="center"/>
    </xf>
    <xf numFmtId="0" fontId="31" fillId="0" borderId="32" xfId="52" applyNumberFormat="1" applyFont="1" applyFill="1" applyBorder="1" applyAlignment="1" applyProtection="1">
      <alignment horizontal="centerContinuous" vertical="center"/>
    </xf>
    <xf numFmtId="0" fontId="23" fillId="0" borderId="35" xfId="52" applyNumberFormat="1" applyFont="1" applyFill="1" applyBorder="1" applyAlignment="1" applyProtection="1">
      <alignment horizontal="centerContinuous" vertical="center"/>
    </xf>
    <xf numFmtId="0" fontId="23" fillId="0" borderId="0" xfId="52" applyNumberFormat="1" applyFont="1" applyFill="1" applyBorder="1" applyAlignment="1" applyProtection="1">
      <alignment horizontal="center" vertical="center"/>
    </xf>
    <xf numFmtId="0" fontId="23" fillId="0" borderId="34" xfId="52" applyNumberFormat="1" applyFont="1" applyFill="1" applyBorder="1" applyAlignment="1" applyProtection="1">
      <alignment vertical="center"/>
    </xf>
    <xf numFmtId="0" fontId="31" fillId="0" borderId="35" xfId="52" applyNumberFormat="1" applyFont="1" applyBorder="1" applyAlignment="1" applyProtection="1">
      <alignment horizontal="center" vertical="center"/>
    </xf>
    <xf numFmtId="0" fontId="31" fillId="0" borderId="32" xfId="52" applyNumberFormat="1" applyFont="1" applyBorder="1" applyAlignment="1" applyProtection="1">
      <alignment horizontal="center" vertical="center"/>
    </xf>
    <xf numFmtId="0" fontId="31" fillId="0" borderId="32" xfId="55" quotePrefix="1" applyNumberFormat="1" applyFont="1" applyBorder="1" applyAlignment="1" applyProtection="1">
      <alignment horizontal="center" vertical="center"/>
    </xf>
    <xf numFmtId="0" fontId="23" fillId="0" borderId="32" xfId="52" applyNumberFormat="1" applyFont="1" applyBorder="1" applyAlignment="1" applyProtection="1">
      <alignment horizontal="center" vertical="center"/>
    </xf>
    <xf numFmtId="0" fontId="31" fillId="0" borderId="39" xfId="52" applyNumberFormat="1" applyFont="1" applyBorder="1" applyAlignment="1" applyProtection="1">
      <alignment horizontal="center" vertical="center" wrapText="1"/>
    </xf>
    <xf numFmtId="0" fontId="31" fillId="0" borderId="39" xfId="55" applyNumberFormat="1" applyFont="1" applyBorder="1" applyAlignment="1" applyProtection="1">
      <alignment horizontal="center" vertical="center" wrapText="1"/>
    </xf>
    <xf numFmtId="0" fontId="31" fillId="0" borderId="39" xfId="52" applyNumberFormat="1" applyFont="1" applyBorder="1" applyAlignment="1" applyProtection="1">
      <alignment horizontal="center" vertical="center"/>
    </xf>
    <xf numFmtId="0" fontId="20" fillId="0" borderId="0" xfId="0" applyFont="1" applyAlignment="1" applyProtection="1">
      <alignment horizontal="center" vertical="center"/>
    </xf>
    <xf numFmtId="0" fontId="22" fillId="0" borderId="0" xfId="0" applyFont="1" applyAlignment="1" applyProtection="1">
      <alignment horizontal="center" vertical="center"/>
    </xf>
    <xf numFmtId="0" fontId="30" fillId="0" borderId="0" xfId="0" applyFont="1" applyAlignment="1" applyProtection="1">
      <alignment horizontal="center" vertical="center"/>
    </xf>
    <xf numFmtId="0" fontId="23" fillId="0" borderId="66" xfId="0" applyFont="1" applyBorder="1" applyAlignment="1" applyProtection="1">
      <alignment horizontal="center"/>
      <protection locked="0"/>
    </xf>
    <xf numFmtId="38" fontId="29" fillId="0" borderId="82" xfId="0" applyNumberFormat="1" applyFont="1" applyFill="1" applyBorder="1" applyAlignment="1" applyProtection="1">
      <alignment horizontal="left" vertical="center" wrapText="1" indent="1"/>
    </xf>
    <xf numFmtId="0" fontId="18" fillId="0" borderId="81" xfId="0" applyFont="1" applyBorder="1" applyAlignment="1" applyProtection="1">
      <alignment horizontal="left" vertical="center" wrapText="1" indent="1"/>
    </xf>
    <xf numFmtId="0" fontId="18" fillId="0" borderId="83" xfId="0" applyFont="1" applyBorder="1" applyAlignment="1" applyProtection="1">
      <alignment horizontal="left" vertical="center" wrapText="1" indent="1"/>
    </xf>
    <xf numFmtId="0" fontId="18" fillId="0" borderId="84" xfId="0" applyFont="1" applyBorder="1" applyAlignment="1" applyProtection="1">
      <alignment horizontal="left" vertical="center" wrapText="1" indent="1"/>
    </xf>
    <xf numFmtId="0" fontId="18" fillId="0" borderId="0" xfId="0" applyFont="1" applyAlignment="1" applyProtection="1">
      <alignment horizontal="left" vertical="center" wrapText="1" indent="1"/>
    </xf>
    <xf numFmtId="0" fontId="18" fillId="0" borderId="85" xfId="0" applyFont="1" applyBorder="1" applyAlignment="1" applyProtection="1">
      <alignment horizontal="left" vertical="center" wrapText="1" indent="1"/>
    </xf>
    <xf numFmtId="0" fontId="18" fillId="0" borderId="86" xfId="0" applyFont="1" applyBorder="1" applyAlignment="1" applyProtection="1">
      <alignment horizontal="left" vertical="center" wrapText="1" indent="1"/>
    </xf>
    <xf numFmtId="0" fontId="18" fillId="0" borderId="80" xfId="0" applyFont="1" applyBorder="1" applyAlignment="1" applyProtection="1">
      <alignment horizontal="left" vertical="center" wrapText="1" indent="1"/>
    </xf>
    <xf numFmtId="0" fontId="18" fillId="0" borderId="87" xfId="0" applyFont="1" applyBorder="1" applyAlignment="1" applyProtection="1">
      <alignment horizontal="left" vertical="center" wrapText="1" indent="1"/>
    </xf>
    <xf numFmtId="0" fontId="23" fillId="0" borderId="66" xfId="0" applyFont="1" applyBorder="1" applyAlignment="1" applyProtection="1">
      <alignment horizontal="center" vertical="center"/>
      <protection locked="0"/>
    </xf>
    <xf numFmtId="168" fontId="23" fillId="0" borderId="67" xfId="0" applyNumberFormat="1" applyFont="1" applyBorder="1" applyAlignment="1" applyProtection="1">
      <alignment horizontal="center"/>
      <protection locked="0"/>
    </xf>
    <xf numFmtId="49" fontId="30" fillId="0" borderId="0" xfId="0" applyNumberFormat="1" applyFont="1" applyAlignment="1" applyProtection="1">
      <alignment horizontal="center" vertical="center"/>
    </xf>
    <xf numFmtId="49" fontId="32" fillId="0" borderId="0" xfId="0" applyNumberFormat="1" applyFont="1" applyAlignment="1" applyProtection="1">
      <alignment horizontal="center" vertical="center"/>
    </xf>
    <xf numFmtId="49" fontId="22" fillId="0" borderId="66" xfId="0" applyNumberFormat="1" applyFont="1" applyBorder="1" applyAlignment="1" applyProtection="1">
      <alignment horizontal="center"/>
      <protection locked="0"/>
    </xf>
    <xf numFmtId="0" fontId="22" fillId="0" borderId="8" xfId="0" applyFont="1" applyBorder="1" applyAlignment="1" applyProtection="1">
      <alignment horizontal="center" vertical="center"/>
    </xf>
    <xf numFmtId="0" fontId="23" fillId="0" borderId="26" xfId="0" applyFont="1" applyBorder="1" applyAlignment="1" applyProtection="1">
      <alignment horizontal="center" vertical="center"/>
    </xf>
    <xf numFmtId="0" fontId="23" fillId="0" borderId="17" xfId="0" applyFont="1" applyBorder="1" applyAlignment="1" applyProtection="1">
      <alignment horizontal="center" vertical="center"/>
    </xf>
    <xf numFmtId="0" fontId="23" fillId="0" borderId="8" xfId="0" applyFont="1" applyBorder="1" applyAlignment="1" applyProtection="1">
      <alignment horizontal="left" vertical="center"/>
      <protection locked="0"/>
    </xf>
    <xf numFmtId="0" fontId="23" fillId="0" borderId="26" xfId="0" applyFont="1" applyBorder="1" applyAlignment="1" applyProtection="1">
      <alignment horizontal="left" vertical="center"/>
      <protection locked="0"/>
    </xf>
    <xf numFmtId="0" fontId="23" fillId="0" borderId="17" xfId="0" applyFont="1" applyBorder="1" applyAlignment="1" applyProtection="1">
      <alignment horizontal="left" vertical="center"/>
      <protection locked="0"/>
    </xf>
    <xf numFmtId="49" fontId="36" fillId="0" borderId="62" xfId="0" applyNumberFormat="1" applyFont="1" applyBorder="1" applyAlignment="1" applyProtection="1">
      <alignment horizontal="center" vertical="top"/>
    </xf>
    <xf numFmtId="0" fontId="23" fillId="0" borderId="45" xfId="0" applyFont="1" applyBorder="1" applyAlignment="1" applyProtection="1">
      <alignment horizontal="center"/>
      <protection locked="0"/>
    </xf>
    <xf numFmtId="167" fontId="23" fillId="0" borderId="45" xfId="0" applyNumberFormat="1" applyFont="1" applyBorder="1" applyAlignment="1" applyProtection="1">
      <alignment horizontal="center"/>
      <protection locked="0"/>
    </xf>
    <xf numFmtId="0" fontId="22" fillId="0" borderId="66" xfId="0" applyFont="1" applyBorder="1" applyAlignment="1" applyProtection="1">
      <alignment horizontal="center"/>
    </xf>
    <xf numFmtId="0" fontId="23" fillId="0" borderId="66" xfId="0" applyFont="1" applyBorder="1" applyAlignment="1" applyProtection="1">
      <alignment horizontal="center"/>
    </xf>
    <xf numFmtId="166" fontId="23" fillId="0" borderId="45" xfId="0" applyNumberFormat="1" applyFont="1" applyBorder="1" applyAlignment="1" applyProtection="1">
      <alignment horizontal="center"/>
    </xf>
    <xf numFmtId="0" fontId="23" fillId="0" borderId="45" xfId="0" applyFont="1" applyBorder="1" applyAlignment="1" applyProtection="1"/>
    <xf numFmtId="167" fontId="23" fillId="0" borderId="67" xfId="0" applyNumberFormat="1" applyFont="1" applyBorder="1" applyAlignment="1" applyProtection="1">
      <alignment horizontal="center"/>
      <protection locked="0"/>
    </xf>
    <xf numFmtId="0" fontId="23" fillId="0" borderId="67" xfId="0" applyFont="1" applyBorder="1" applyAlignment="1" applyProtection="1">
      <alignment horizontal="center"/>
      <protection locked="0"/>
    </xf>
    <xf numFmtId="38" fontId="37" fillId="0" borderId="0" xfId="0" applyNumberFormat="1" applyFont="1" applyBorder="1" applyAlignment="1" applyProtection="1">
      <alignment horizontal="center" vertical="center" wrapText="1"/>
    </xf>
    <xf numFmtId="0" fontId="23" fillId="0" borderId="45" xfId="0" applyFont="1" applyBorder="1" applyAlignment="1" applyProtection="1">
      <alignment horizontal="center" vertical="center"/>
      <protection locked="0"/>
    </xf>
    <xf numFmtId="0" fontId="23" fillId="0" borderId="110" xfId="0" applyFont="1" applyBorder="1" applyAlignment="1" applyProtection="1">
      <alignment horizontal="center"/>
    </xf>
    <xf numFmtId="0" fontId="18" fillId="0" borderId="0" xfId="0" applyFont="1" applyBorder="1" applyAlignment="1" applyProtection="1">
      <alignment horizontal="left" vertical="center" wrapText="1"/>
    </xf>
    <xf numFmtId="0" fontId="18" fillId="0" borderId="0" xfId="0" applyFont="1" applyProtection="1"/>
    <xf numFmtId="0" fontId="22" fillId="0" borderId="8" xfId="0" applyFont="1" applyBorder="1" applyAlignment="1" applyProtection="1">
      <protection locked="0"/>
    </xf>
    <xf numFmtId="0" fontId="23" fillId="0" borderId="26" xfId="0" applyFont="1" applyBorder="1" applyAlignment="1" applyProtection="1">
      <protection locked="0"/>
    </xf>
    <xf numFmtId="0" fontId="23" fillId="0" borderId="17" xfId="0" applyFont="1" applyBorder="1" applyAlignment="1" applyProtection="1">
      <protection locked="0"/>
    </xf>
    <xf numFmtId="0" fontId="21" fillId="4" borderId="22" xfId="34" applyFont="1" applyFill="1" applyBorder="1" applyAlignment="1">
      <alignment horizontal="left" vertical="center" wrapText="1" indent="2"/>
    </xf>
    <xf numFmtId="0" fontId="23" fillId="4" borderId="63" xfId="0" applyFont="1" applyFill="1" applyBorder="1"/>
    <xf numFmtId="0" fontId="21" fillId="4" borderId="29" xfId="34" applyFont="1" applyFill="1" applyBorder="1" applyAlignment="1">
      <alignment horizontal="left" vertical="center" wrapText="1" indent="2"/>
    </xf>
    <xf numFmtId="0" fontId="23" fillId="4" borderId="52" xfId="0" applyFont="1" applyFill="1" applyBorder="1"/>
    <xf numFmtId="0" fontId="20" fillId="4" borderId="25" xfId="34" applyFont="1" applyFill="1" applyBorder="1" applyAlignment="1" applyProtection="1">
      <alignment horizontal="left" vertical="center" wrapText="1"/>
    </xf>
    <xf numFmtId="0" fontId="22" fillId="4" borderId="65" xfId="0" applyFont="1" applyFill="1" applyBorder="1" applyAlignment="1">
      <alignment horizontal="left"/>
    </xf>
    <xf numFmtId="0" fontId="21" fillId="4" borderId="25" xfId="34" applyFont="1" applyFill="1" applyBorder="1" applyAlignment="1">
      <alignment horizontal="left" vertical="center" wrapText="1" indent="2"/>
    </xf>
    <xf numFmtId="0" fontId="23" fillId="4" borderId="65" xfId="0" applyFont="1" applyFill="1" applyBorder="1"/>
    <xf numFmtId="0" fontId="21" fillId="4" borderId="15" xfId="34" applyFont="1" applyFill="1" applyBorder="1" applyAlignment="1">
      <alignment horizontal="left" vertical="center" wrapText="1" indent="2"/>
    </xf>
    <xf numFmtId="0" fontId="23" fillId="4" borderId="49" xfId="0" applyFont="1" applyFill="1" applyBorder="1"/>
    <xf numFmtId="0" fontId="21" fillId="4" borderId="29" xfId="33" applyFont="1" applyFill="1" applyBorder="1" applyAlignment="1">
      <alignment horizontal="left" vertical="top" wrapText="1" indent="2"/>
    </xf>
    <xf numFmtId="0" fontId="21" fillId="4" borderId="25" xfId="33" applyFont="1" applyFill="1" applyBorder="1" applyAlignment="1">
      <alignment horizontal="left" vertical="top" wrapText="1" indent="2"/>
    </xf>
    <xf numFmtId="49" fontId="20" fillId="12" borderId="15" xfId="21" applyNumberFormat="1" applyFont="1" applyFill="1" applyBorder="1" applyAlignment="1">
      <alignment horizontal="left" vertical="center" wrapText="1"/>
    </xf>
    <xf numFmtId="0" fontId="22" fillId="12" borderId="49" xfId="0" applyFont="1" applyFill="1" applyBorder="1" applyAlignment="1">
      <alignment horizontal="left" vertical="center" wrapText="1"/>
    </xf>
    <xf numFmtId="49" fontId="21" fillId="4" borderId="29" xfId="21" applyNumberFormat="1" applyFont="1" applyFill="1" applyBorder="1" applyAlignment="1">
      <alignment horizontal="left" vertical="center" wrapText="1" indent="2"/>
    </xf>
    <xf numFmtId="0" fontId="23" fillId="4" borderId="52" xfId="0" applyFont="1" applyFill="1" applyBorder="1" applyAlignment="1">
      <alignment horizontal="left" vertical="center" wrapText="1"/>
    </xf>
    <xf numFmtId="0" fontId="20" fillId="12" borderId="15" xfId="0" applyFont="1" applyFill="1" applyBorder="1" applyAlignment="1">
      <alignment vertical="center" wrapText="1"/>
    </xf>
    <xf numFmtId="0" fontId="22" fillId="12" borderId="49" xfId="0" applyFont="1" applyFill="1" applyBorder="1" applyAlignment="1">
      <alignment vertical="center" wrapText="1"/>
    </xf>
    <xf numFmtId="49" fontId="21" fillId="4" borderId="29" xfId="48" applyNumberFormat="1" applyFont="1" applyFill="1" applyBorder="1" applyAlignment="1">
      <alignment horizontal="left" vertical="center" wrapText="1" indent="3"/>
    </xf>
    <xf numFmtId="49" fontId="21" fillId="4" borderId="52" xfId="48" applyNumberFormat="1" applyFont="1" applyFill="1" applyBorder="1" applyAlignment="1">
      <alignment horizontal="left" vertical="center" wrapText="1" indent="3"/>
    </xf>
    <xf numFmtId="3" fontId="21" fillId="0" borderId="111" xfId="0" applyNumberFormat="1" applyFont="1" applyBorder="1" applyAlignment="1">
      <alignment horizontal="left" vertical="top" indent="3"/>
    </xf>
    <xf numFmtId="3" fontId="21" fillId="0" borderId="112" xfId="0" applyNumberFormat="1" applyFont="1" applyBorder="1" applyAlignment="1">
      <alignment horizontal="left" vertical="top" indent="3"/>
    </xf>
    <xf numFmtId="49" fontId="20" fillId="0" borderId="3" xfId="51" applyNumberFormat="1" applyFont="1" applyBorder="1" applyAlignment="1">
      <alignment horizontal="center" vertical="center" wrapText="1"/>
    </xf>
    <xf numFmtId="49" fontId="20" fillId="0" borderId="4" xfId="51" applyNumberFormat="1" applyFont="1" applyBorder="1" applyAlignment="1">
      <alignment horizontal="center" vertical="center" wrapText="1"/>
    </xf>
    <xf numFmtId="49" fontId="21" fillId="4" borderId="29" xfId="45" applyNumberFormat="1" applyFont="1" applyFill="1" applyBorder="1" applyAlignment="1">
      <alignment horizontal="left" vertical="top" wrapText="1" indent="4"/>
    </xf>
    <xf numFmtId="0" fontId="23" fillId="4" borderId="52" xfId="0" applyFont="1" applyFill="1" applyBorder="1" applyAlignment="1">
      <alignment horizontal="left" vertical="top" wrapText="1" indent="3"/>
    </xf>
    <xf numFmtId="49" fontId="21" fillId="4" borderId="29" xfId="41" applyNumberFormat="1" applyFont="1" applyFill="1" applyBorder="1" applyAlignment="1">
      <alignment horizontal="left" vertical="center" wrapText="1" indent="3"/>
    </xf>
    <xf numFmtId="0" fontId="23" fillId="4" borderId="52" xfId="0" applyFont="1" applyFill="1" applyBorder="1" applyAlignment="1">
      <alignment horizontal="left" vertical="center" wrapText="1" indent="2"/>
    </xf>
    <xf numFmtId="49" fontId="21" fillId="0" borderId="22" xfId="39" applyNumberFormat="1" applyFont="1" applyBorder="1" applyAlignment="1">
      <alignment horizontal="left" vertical="top" indent="4"/>
    </xf>
    <xf numFmtId="49" fontId="21" fillId="0" borderId="63" xfId="39" applyNumberFormat="1" applyFont="1" applyBorder="1" applyAlignment="1">
      <alignment horizontal="left" vertical="top" indent="4"/>
    </xf>
    <xf numFmtId="3" fontId="21" fillId="0" borderId="22" xfId="0" applyNumberFormat="1" applyFont="1" applyBorder="1" applyAlignment="1">
      <alignment horizontal="left" vertical="top" indent="4"/>
    </xf>
    <xf numFmtId="3" fontId="21" fillId="0" borderId="63" xfId="0" applyNumberFormat="1" applyFont="1" applyBorder="1" applyAlignment="1">
      <alignment horizontal="left" vertical="top" indent="4"/>
    </xf>
    <xf numFmtId="0" fontId="31" fillId="11" borderId="8" xfId="0" applyFont="1" applyFill="1" applyBorder="1" applyAlignment="1">
      <alignment horizontal="center" vertical="center"/>
    </xf>
    <xf numFmtId="0" fontId="31" fillId="11" borderId="26" xfId="0" applyFont="1" applyFill="1" applyBorder="1" applyAlignment="1">
      <alignment horizontal="center" vertical="center"/>
    </xf>
    <xf numFmtId="0" fontId="31" fillId="11" borderId="17" xfId="0" applyFont="1" applyFill="1" applyBorder="1" applyAlignment="1">
      <alignment horizontal="center" vertical="center"/>
    </xf>
    <xf numFmtId="0" fontId="23" fillId="0" borderId="0" xfId="0" applyFont="1" applyAlignment="1">
      <alignment wrapText="1"/>
    </xf>
    <xf numFmtId="0" fontId="48" fillId="0" borderId="88" xfId="0" applyNumberFormat="1" applyFont="1" applyBorder="1" applyAlignment="1">
      <alignment horizontal="left" vertical="center" wrapText="1" indent="1"/>
    </xf>
    <xf numFmtId="0" fontId="48" fillId="0" borderId="89" xfId="0" applyFont="1" applyBorder="1" applyAlignment="1">
      <alignment horizontal="left" wrapText="1" indent="1"/>
    </xf>
    <xf numFmtId="0" fontId="48" fillId="0" borderId="90" xfId="0" applyFont="1" applyBorder="1" applyAlignment="1">
      <alignment horizontal="left" wrapText="1" indent="1"/>
    </xf>
    <xf numFmtId="0" fontId="36" fillId="0" borderId="0" xfId="0" applyFont="1" applyBorder="1" applyAlignment="1">
      <alignment horizontal="left" vertical="top" wrapText="1" indent="1"/>
    </xf>
    <xf numFmtId="0" fontId="47" fillId="0" borderId="0" xfId="0" applyFont="1" applyBorder="1" applyAlignment="1">
      <alignment horizontal="left" wrapText="1" indent="1"/>
    </xf>
    <xf numFmtId="0" fontId="47" fillId="0" borderId="0" xfId="0" applyFont="1" applyAlignment="1">
      <alignment horizontal="left" wrapText="1" indent="1"/>
    </xf>
    <xf numFmtId="0" fontId="45" fillId="0" borderId="0" xfId="0" applyNumberFormat="1" applyFont="1" applyAlignment="1">
      <alignment horizontal="left" vertical="center" wrapText="1" indent="1"/>
    </xf>
    <xf numFmtId="0" fontId="47" fillId="0" borderId="0" xfId="0" applyFont="1" applyAlignment="1">
      <alignment horizontal="left" vertical="center" wrapText="1" indent="1"/>
    </xf>
    <xf numFmtId="0" fontId="36" fillId="0" borderId="0" xfId="0" applyNumberFormat="1" applyFont="1" applyAlignment="1">
      <alignment horizontal="left" vertical="center" wrapText="1" indent="1"/>
    </xf>
    <xf numFmtId="0" fontId="31" fillId="14" borderId="50" xfId="0" applyFont="1" applyFill="1" applyBorder="1" applyAlignment="1" applyProtection="1">
      <alignment horizontal="center" vertical="center"/>
    </xf>
    <xf numFmtId="0" fontId="23" fillId="14" borderId="5" xfId="0" applyFont="1" applyFill="1" applyBorder="1" applyAlignment="1">
      <alignment horizontal="center" vertical="center"/>
    </xf>
    <xf numFmtId="0" fontId="23" fillId="14" borderId="48" xfId="0" applyFont="1" applyFill="1" applyBorder="1" applyAlignment="1">
      <alignment horizontal="center" vertical="center"/>
    </xf>
    <xf numFmtId="0" fontId="47" fillId="14" borderId="13" xfId="0" applyFont="1" applyFill="1" applyBorder="1" applyAlignment="1" applyProtection="1">
      <alignment horizontal="right" vertical="center" indent="1"/>
    </xf>
    <xf numFmtId="0" fontId="23" fillId="14" borderId="0" xfId="0" applyFont="1" applyFill="1" applyAlignment="1">
      <alignment horizontal="right" vertical="center"/>
    </xf>
    <xf numFmtId="0" fontId="31" fillId="15" borderId="13" xfId="0" applyFont="1" applyFill="1" applyBorder="1" applyAlignment="1" applyProtection="1">
      <alignment horizontal="center" vertical="center"/>
    </xf>
    <xf numFmtId="0" fontId="23" fillId="15" borderId="0" xfId="0" applyFont="1" applyFill="1" applyBorder="1" applyAlignment="1" applyProtection="1">
      <alignment horizontal="center" vertical="center"/>
    </xf>
    <xf numFmtId="0" fontId="23" fillId="15" borderId="14" xfId="0" applyFont="1" applyFill="1" applyBorder="1" applyAlignment="1" applyProtection="1">
      <alignment horizontal="center" vertical="center"/>
    </xf>
    <xf numFmtId="0" fontId="31" fillId="15" borderId="13" xfId="0" applyFont="1" applyFill="1" applyBorder="1" applyAlignment="1" applyProtection="1">
      <alignment horizontal="center" vertical="center" wrapText="1"/>
    </xf>
    <xf numFmtId="0" fontId="23" fillId="15" borderId="0" xfId="0" applyFont="1" applyFill="1" applyBorder="1" applyAlignment="1" applyProtection="1">
      <alignment horizontal="center" vertical="center" wrapText="1"/>
    </xf>
    <xf numFmtId="0" fontId="23" fillId="15" borderId="14" xfId="0" applyFont="1" applyFill="1" applyBorder="1" applyAlignment="1" applyProtection="1">
      <alignment horizontal="center" vertical="center" wrapText="1"/>
    </xf>
    <xf numFmtId="0" fontId="31" fillId="15" borderId="0" xfId="0" applyFont="1" applyFill="1" applyBorder="1" applyAlignment="1" applyProtection="1">
      <alignment horizontal="center" vertical="center"/>
    </xf>
    <xf numFmtId="0" fontId="31" fillId="14" borderId="13" xfId="0" applyFont="1" applyFill="1" applyBorder="1" applyAlignment="1" applyProtection="1">
      <alignment horizontal="center" vertical="center" wrapText="1"/>
    </xf>
    <xf numFmtId="0" fontId="23" fillId="14" borderId="0" xfId="0" applyFont="1" applyFill="1" applyAlignment="1" applyProtection="1">
      <alignment horizontal="center" vertical="center" wrapText="1"/>
    </xf>
    <xf numFmtId="0" fontId="23" fillId="14" borderId="0" xfId="0" applyFont="1" applyFill="1" applyBorder="1" applyAlignment="1" applyProtection="1">
      <alignment horizontal="center" vertical="center" wrapText="1"/>
    </xf>
    <xf numFmtId="0" fontId="31" fillId="14" borderId="0" xfId="0" applyFont="1" applyFill="1" applyBorder="1" applyAlignment="1" applyProtection="1">
      <alignment horizontal="center" vertical="center"/>
    </xf>
    <xf numFmtId="0" fontId="23" fillId="14" borderId="0" xfId="0" applyFont="1" applyFill="1" applyAlignment="1" applyProtection="1">
      <alignment horizontal="center" vertical="center"/>
    </xf>
    <xf numFmtId="0" fontId="23" fillId="14" borderId="0" xfId="0" applyFont="1" applyFill="1" applyBorder="1" applyAlignment="1" applyProtection="1">
      <alignment horizontal="center" vertical="center"/>
    </xf>
    <xf numFmtId="0" fontId="31" fillId="14" borderId="13" xfId="0" applyFont="1" applyFill="1" applyBorder="1" applyAlignment="1" applyProtection="1">
      <alignment horizontal="center" vertical="center"/>
    </xf>
    <xf numFmtId="0" fontId="23" fillId="14" borderId="0" xfId="0" applyFont="1" applyFill="1" applyAlignment="1">
      <alignment horizontal="center" vertical="center"/>
    </xf>
    <xf numFmtId="0" fontId="23" fillId="14" borderId="14" xfId="0" applyFont="1" applyFill="1" applyBorder="1" applyAlignment="1">
      <alignment horizontal="center" vertical="center"/>
    </xf>
    <xf numFmtId="0" fontId="20" fillId="10" borderId="8" xfId="0" applyFont="1" applyFill="1" applyBorder="1" applyAlignment="1" applyProtection="1">
      <alignment horizontal="left" vertical="center" wrapText="1" indent="3"/>
    </xf>
    <xf numFmtId="0" fontId="22" fillId="10" borderId="17" xfId="0" applyFont="1" applyFill="1" applyBorder="1" applyAlignment="1" applyProtection="1">
      <alignment horizontal="left" vertical="center" wrapText="1" indent="3"/>
    </xf>
    <xf numFmtId="0" fontId="31" fillId="14" borderId="0" xfId="0" applyFont="1" applyFill="1" applyBorder="1" applyAlignment="1" applyProtection="1">
      <alignment horizontal="center" vertical="center" wrapText="1"/>
    </xf>
    <xf numFmtId="0" fontId="21" fillId="4" borderId="91" xfId="0" applyFont="1" applyFill="1" applyBorder="1" applyAlignment="1" applyProtection="1">
      <alignment horizontal="left" vertical="center" wrapText="1" indent="2"/>
    </xf>
    <xf numFmtId="0" fontId="21" fillId="4" borderId="92" xfId="0" applyFont="1" applyFill="1" applyBorder="1" applyAlignment="1" applyProtection="1">
      <alignment horizontal="left" vertical="center" wrapText="1" indent="2"/>
    </xf>
    <xf numFmtId="0" fontId="21" fillId="4" borderId="91" xfId="0" applyFont="1" applyFill="1" applyBorder="1" applyAlignment="1" applyProtection="1">
      <alignment horizontal="left" vertical="center" wrapText="1" indent="3"/>
    </xf>
    <xf numFmtId="0" fontId="21" fillId="4" borderId="92" xfId="0" applyFont="1" applyFill="1" applyBorder="1" applyAlignment="1" applyProtection="1">
      <alignment horizontal="left" vertical="center" wrapText="1" indent="3"/>
    </xf>
    <xf numFmtId="0" fontId="21" fillId="4" borderId="29" xfId="0" applyFont="1" applyFill="1" applyBorder="1" applyAlignment="1" applyProtection="1">
      <alignment horizontal="left" vertical="center" wrapText="1" indent="1"/>
    </xf>
    <xf numFmtId="0" fontId="21" fillId="4" borderId="52" xfId="0" applyFont="1" applyFill="1" applyBorder="1" applyAlignment="1" applyProtection="1">
      <alignment horizontal="left" vertical="center" wrapText="1" indent="1"/>
    </xf>
    <xf numFmtId="0" fontId="21" fillId="0" borderId="15" xfId="0" applyFont="1" applyBorder="1" applyAlignment="1" applyProtection="1">
      <alignment horizontal="left" vertical="center" wrapText="1" indent="1"/>
    </xf>
    <xf numFmtId="0" fontId="21" fillId="0" borderId="49" xfId="0" applyFont="1" applyBorder="1" applyAlignment="1" applyProtection="1">
      <alignment horizontal="left" vertical="center" wrapText="1" indent="1"/>
    </xf>
    <xf numFmtId="0" fontId="47" fillId="0" borderId="0" xfId="52" applyNumberFormat="1" applyFont="1" applyBorder="1" applyAlignment="1" applyProtection="1">
      <alignment horizontal="center"/>
    </xf>
    <xf numFmtId="0" fontId="31" fillId="0" borderId="120" xfId="52" applyNumberFormat="1" applyFont="1" applyFill="1" applyBorder="1" applyAlignment="1" applyProtection="1">
      <alignment horizontal="left" vertical="center" indent="1"/>
    </xf>
    <xf numFmtId="0" fontId="31" fillId="0" borderId="120" xfId="52" applyNumberFormat="1" applyFont="1" applyFill="1" applyBorder="1" applyAlignment="1" applyProtection="1">
      <alignment horizontal="left" vertical="center"/>
    </xf>
    <xf numFmtId="0" fontId="23" fillId="24" borderId="96" xfId="52" applyNumberFormat="1" applyFont="1" applyFill="1" applyBorder="1" applyAlignment="1" applyProtection="1">
      <alignment horizontal="left" vertical="top" wrapText="1"/>
    </xf>
    <xf numFmtId="0" fontId="23" fillId="24" borderId="0" xfId="52" applyFont="1" applyFill="1" applyBorder="1" applyAlignment="1" applyProtection="1">
      <alignment vertical="top"/>
    </xf>
    <xf numFmtId="0" fontId="23" fillId="24" borderId="64" xfId="52" applyFont="1" applyFill="1" applyBorder="1" applyAlignment="1" applyProtection="1">
      <alignment vertical="top"/>
    </xf>
    <xf numFmtId="164" fontId="31" fillId="0" borderId="121" xfId="52" applyNumberFormat="1" applyFont="1" applyFill="1" applyBorder="1" applyAlignment="1" applyProtection="1">
      <alignment horizontal="left" vertical="center" indent="1"/>
    </xf>
    <xf numFmtId="0" fontId="31" fillId="0" borderId="122" xfId="52" applyNumberFormat="1" applyFont="1" applyBorder="1" applyAlignment="1" applyProtection="1">
      <alignment horizontal="center" vertical="center"/>
    </xf>
    <xf numFmtId="0" fontId="23" fillId="0" borderId="37" xfId="52" applyFont="1" applyBorder="1" applyAlignment="1" applyProtection="1">
      <alignment horizontal="center" vertical="center"/>
    </xf>
    <xf numFmtId="0" fontId="23" fillId="0" borderId="38" xfId="52" applyFont="1" applyBorder="1" applyAlignment="1" applyProtection="1">
      <alignment horizontal="center" vertical="center"/>
    </xf>
    <xf numFmtId="0" fontId="23" fillId="0" borderId="40" xfId="52" applyNumberFormat="1" applyFont="1" applyBorder="1" applyAlignment="1" applyProtection="1">
      <alignment horizontal="left" vertical="center" wrapText="1"/>
    </xf>
    <xf numFmtId="0" fontId="23" fillId="0" borderId="40" xfId="52" applyFont="1" applyBorder="1" applyAlignment="1" applyProtection="1">
      <alignment horizontal="left" vertical="center" wrapText="1"/>
    </xf>
    <xf numFmtId="0" fontId="23" fillId="0" borderId="41" xfId="52" applyFont="1" applyBorder="1" applyAlignment="1" applyProtection="1">
      <alignment horizontal="left" vertical="center" wrapText="1"/>
    </xf>
    <xf numFmtId="0" fontId="31" fillId="0" borderId="40" xfId="52" applyNumberFormat="1" applyFont="1" applyFill="1" applyBorder="1" applyAlignment="1" applyProtection="1">
      <alignment vertical="center" wrapText="1"/>
    </xf>
    <xf numFmtId="0" fontId="31" fillId="0" borderId="41" xfId="52" applyNumberFormat="1" applyFont="1" applyFill="1" applyBorder="1" applyAlignment="1" applyProtection="1">
      <alignment vertical="center" wrapText="1"/>
    </xf>
    <xf numFmtId="0" fontId="23" fillId="0" borderId="0" xfId="52" applyNumberFormat="1" applyFont="1" applyBorder="1" applyAlignment="1" applyProtection="1">
      <alignment horizontal="center" vertical="center"/>
    </xf>
    <xf numFmtId="167" fontId="23" fillId="0" borderId="0" xfId="52" applyNumberFormat="1" applyFont="1" applyBorder="1" applyAlignment="1" applyProtection="1">
      <alignment horizontal="center"/>
    </xf>
    <xf numFmtId="0" fontId="47" fillId="0" borderId="0" xfId="52" applyFont="1" applyBorder="1" applyAlignment="1" applyProtection="1">
      <alignment horizontal="center" vertical="center" wrapText="1"/>
    </xf>
    <xf numFmtId="0" fontId="23" fillId="0" borderId="0" xfId="52" applyNumberFormat="1" applyFont="1" applyBorder="1" applyAlignment="1" applyProtection="1">
      <alignment horizontal="center"/>
    </xf>
    <xf numFmtId="0" fontId="23" fillId="0" borderId="0" xfId="52" applyNumberFormat="1" applyFont="1" applyFill="1" applyBorder="1" applyAlignment="1" applyProtection="1">
      <alignment horizontal="left" vertical="top" wrapText="1" indent="2"/>
    </xf>
    <xf numFmtId="0" fontId="23" fillId="0" borderId="0" xfId="52" applyFont="1" applyFill="1" applyBorder="1" applyAlignment="1" applyProtection="1">
      <alignment horizontal="left" vertical="top" wrapText="1" indent="2"/>
    </xf>
    <xf numFmtId="0" fontId="23" fillId="0" borderId="99" xfId="52" applyFont="1" applyFill="1" applyBorder="1" applyAlignment="1" applyProtection="1">
      <alignment horizontal="left" vertical="top" wrapText="1" indent="2"/>
    </xf>
    <xf numFmtId="0" fontId="65" fillId="0" borderId="124" xfId="55" applyFont="1" applyBorder="1" applyAlignment="1" applyProtection="1">
      <alignment horizontal="center"/>
    </xf>
    <xf numFmtId="0" fontId="65" fillId="0" borderId="125" xfId="55" applyFont="1" applyBorder="1" applyAlignment="1" applyProtection="1">
      <alignment horizontal="center"/>
    </xf>
    <xf numFmtId="0" fontId="65" fillId="0" borderId="126" xfId="55" applyFont="1" applyBorder="1" applyAlignment="1" applyProtection="1">
      <alignment horizontal="center"/>
    </xf>
    <xf numFmtId="0" fontId="23" fillId="0" borderId="96" xfId="55" applyFont="1" applyBorder="1" applyAlignment="1" applyProtection="1">
      <alignment wrapText="1"/>
    </xf>
    <xf numFmtId="0" fontId="23" fillId="0" borderId="0" xfId="55" applyFont="1" applyBorder="1" applyAlignment="1" applyProtection="1">
      <alignment wrapText="1"/>
    </xf>
    <xf numFmtId="0" fontId="23" fillId="0" borderId="97" xfId="55" applyFont="1" applyBorder="1" applyAlignment="1" applyProtection="1">
      <alignment wrapText="1"/>
    </xf>
    <xf numFmtId="0" fontId="23" fillId="0" borderId="37" xfId="52" applyNumberFormat="1" applyFont="1" applyBorder="1" applyAlignment="1" applyProtection="1">
      <alignment horizontal="left" vertical="center" indent="1"/>
    </xf>
    <xf numFmtId="0" fontId="23" fillId="0" borderId="127" xfId="52" applyNumberFormat="1" applyFont="1" applyBorder="1" applyAlignment="1" applyProtection="1">
      <alignment horizontal="left" vertical="center"/>
    </xf>
    <xf numFmtId="0" fontId="23" fillId="0" borderId="139" xfId="55" applyFont="1" applyBorder="1" applyAlignment="1" applyProtection="1">
      <alignment wrapText="1"/>
    </xf>
    <xf numFmtId="0" fontId="23" fillId="0" borderId="140" xfId="55" applyFont="1" applyBorder="1" applyAlignment="1" applyProtection="1">
      <alignment wrapText="1"/>
    </xf>
    <xf numFmtId="0" fontId="23" fillId="0" borderId="139" xfId="55" applyFont="1" applyBorder="1" applyAlignment="1" applyProtection="1"/>
    <xf numFmtId="0" fontId="23" fillId="0" borderId="140" xfId="55" applyFont="1" applyBorder="1" applyAlignment="1" applyProtection="1"/>
    <xf numFmtId="164" fontId="23" fillId="0" borderId="40" xfId="52" applyNumberFormat="1" applyFont="1" applyBorder="1" applyAlignment="1" applyProtection="1">
      <alignment horizontal="left" vertical="center" indent="1"/>
    </xf>
    <xf numFmtId="164" fontId="23" fillId="0" borderId="128" xfId="52" applyNumberFormat="1" applyFont="1" applyBorder="1" applyAlignment="1" applyProtection="1">
      <alignment horizontal="left" vertical="center" indent="1"/>
    </xf>
    <xf numFmtId="0" fontId="23" fillId="19" borderId="129" xfId="55" applyFont="1" applyFill="1" applyBorder="1" applyProtection="1"/>
    <xf numFmtId="0" fontId="23" fillId="19" borderId="130" xfId="55" applyFont="1" applyFill="1" applyBorder="1" applyProtection="1"/>
    <xf numFmtId="0" fontId="31" fillId="0" borderId="94" xfId="55" applyFont="1" applyBorder="1" applyAlignment="1" applyProtection="1">
      <alignment horizontal="center" wrapText="1"/>
    </xf>
    <xf numFmtId="0" fontId="31" fillId="0" borderId="95" xfId="55" applyFont="1" applyBorder="1" applyAlignment="1" applyProtection="1">
      <alignment horizontal="center" wrapText="1"/>
    </xf>
    <xf numFmtId="0" fontId="66" fillId="0" borderId="131" xfId="55" applyFont="1" applyBorder="1" applyAlignment="1" applyProtection="1">
      <alignment horizontal="center"/>
    </xf>
    <xf numFmtId="0" fontId="66" fillId="0" borderId="120" xfId="55" applyFont="1" applyBorder="1" applyAlignment="1" applyProtection="1">
      <alignment horizontal="center"/>
    </xf>
    <xf numFmtId="0" fontId="66" fillId="0" borderId="132" xfId="55" applyFont="1" applyBorder="1" applyAlignment="1" applyProtection="1">
      <alignment horizontal="center"/>
    </xf>
    <xf numFmtId="0" fontId="23" fillId="0" borderId="134" xfId="55" applyFont="1" applyBorder="1" applyAlignment="1" applyProtection="1"/>
    <xf numFmtId="0" fontId="23" fillId="0" borderId="135" xfId="55" applyFont="1" applyBorder="1" applyAlignment="1" applyProtection="1"/>
    <xf numFmtId="0" fontId="71" fillId="0" borderId="0" xfId="54" applyFont="1" applyBorder="1" applyAlignment="1" applyProtection="1">
      <alignment horizontal="left" vertical="center" wrapText="1"/>
    </xf>
    <xf numFmtId="0" fontId="66" fillId="0" borderId="0" xfId="55" applyFont="1" applyBorder="1" applyAlignment="1" applyProtection="1">
      <alignment horizontal="center" vertical="top" wrapText="1"/>
    </xf>
    <xf numFmtId="0" fontId="66" fillId="0" borderId="97" xfId="55" applyFont="1" applyBorder="1" applyAlignment="1" applyProtection="1">
      <alignment horizontal="center" vertical="top" wrapText="1"/>
    </xf>
    <xf numFmtId="0" fontId="71" fillId="0" borderId="99" xfId="54" applyFont="1" applyBorder="1" applyAlignment="1" applyProtection="1">
      <alignment horizontal="left" vertical="center" wrapText="1"/>
    </xf>
    <xf numFmtId="0" fontId="35" fillId="0" borderId="93" xfId="0" applyNumberFormat="1" applyFont="1" applyBorder="1" applyAlignment="1" applyProtection="1">
      <alignment horizontal="center" vertical="center" wrapText="1"/>
    </xf>
    <xf numFmtId="0" fontId="23" fillId="0" borderId="94" xfId="0" applyFont="1" applyBorder="1" applyAlignment="1" applyProtection="1">
      <alignment horizontal="center" vertical="center" wrapText="1"/>
    </xf>
    <xf numFmtId="0" fontId="37" fillId="0" borderId="96" xfId="0" applyNumberFormat="1" applyFont="1" applyBorder="1" applyAlignment="1" applyProtection="1">
      <alignment horizontal="center" vertical="center" wrapText="1"/>
    </xf>
    <xf numFmtId="0" fontId="52" fillId="0" borderId="0" xfId="0" applyFont="1" applyBorder="1" applyAlignment="1" applyProtection="1">
      <alignment horizontal="center" vertical="center" wrapText="1"/>
    </xf>
    <xf numFmtId="0" fontId="74" fillId="0" borderId="96" xfId="52" applyNumberFormat="1" applyFont="1" applyBorder="1" applyAlignment="1" applyProtection="1">
      <alignment horizontal="left" vertical="center" wrapText="1"/>
    </xf>
    <xf numFmtId="0" fontId="74" fillId="0" borderId="0" xfId="52" applyNumberFormat="1" applyFont="1" applyBorder="1" applyAlignment="1" applyProtection="1">
      <alignment horizontal="left" vertical="center" wrapText="1"/>
    </xf>
    <xf numFmtId="0" fontId="74" fillId="0" borderId="97" xfId="52" applyNumberFormat="1" applyFont="1" applyBorder="1" applyAlignment="1" applyProtection="1">
      <alignment horizontal="left" vertical="center" wrapText="1"/>
    </xf>
    <xf numFmtId="0" fontId="23" fillId="0" borderId="143" xfId="55" applyFont="1" applyBorder="1" applyAlignment="1" applyProtection="1"/>
    <xf numFmtId="0" fontId="23" fillId="0" borderId="144" xfId="55" applyFont="1" applyBorder="1" applyAlignment="1" applyProtection="1"/>
    <xf numFmtId="0" fontId="31" fillId="0" borderId="129" xfId="55" applyFont="1" applyBorder="1" applyAlignment="1" applyProtection="1"/>
    <xf numFmtId="0" fontId="31" fillId="0" borderId="130" xfId="55" applyFont="1" applyBorder="1" applyAlignment="1" applyProtection="1"/>
    <xf numFmtId="0" fontId="71" fillId="0" borderId="97" xfId="54" applyFont="1" applyBorder="1" applyAlignment="1" applyProtection="1">
      <alignment horizontal="left" vertical="center" wrapText="1"/>
    </xf>
    <xf numFmtId="0" fontId="36" fillId="0" borderId="102" xfId="0" applyFont="1" applyBorder="1" applyAlignment="1">
      <alignment horizontal="left" vertical="top" wrapText="1"/>
    </xf>
    <xf numFmtId="0" fontId="47" fillId="0" borderId="103" xfId="0" applyFont="1" applyBorder="1" applyAlignment="1">
      <alignment horizontal="left" vertical="top" wrapText="1"/>
    </xf>
    <xf numFmtId="0" fontId="47" fillId="0" borderId="104" xfId="0" applyFont="1" applyBorder="1" applyAlignment="1">
      <alignment horizontal="left" vertical="top" wrapText="1"/>
    </xf>
    <xf numFmtId="0" fontId="30" fillId="11" borderId="102" xfId="0" applyFont="1" applyFill="1" applyBorder="1" applyAlignment="1">
      <alignment horizontal="center" vertical="center"/>
    </xf>
    <xf numFmtId="0" fontId="32" fillId="11" borderId="103" xfId="0" applyFont="1" applyFill="1" applyBorder="1" applyAlignment="1">
      <alignment horizontal="center" vertical="center"/>
    </xf>
    <xf numFmtId="0" fontId="32" fillId="11" borderId="104" xfId="0" applyFont="1" applyFill="1" applyBorder="1" applyAlignment="1">
      <alignment horizontal="center" vertical="center"/>
    </xf>
    <xf numFmtId="0" fontId="20" fillId="7" borderId="45" xfId="0" applyFont="1" applyFill="1" applyBorder="1" applyAlignment="1">
      <alignment vertical="center" wrapText="1"/>
    </xf>
    <xf numFmtId="0" fontId="31" fillId="7" borderId="49" xfId="0" applyFont="1" applyFill="1" applyBorder="1" applyAlignment="1">
      <alignment vertical="center" wrapText="1"/>
    </xf>
    <xf numFmtId="0" fontId="20" fillId="7" borderId="26" xfId="0" applyFont="1" applyFill="1" applyBorder="1" applyAlignment="1">
      <alignment horizontal="left" vertical="center" wrapText="1"/>
    </xf>
    <xf numFmtId="0" fontId="23" fillId="7" borderId="17" xfId="0" applyFont="1" applyFill="1" applyBorder="1" applyAlignment="1">
      <alignment horizontal="left" vertical="center" wrapText="1"/>
    </xf>
    <xf numFmtId="0" fontId="31" fillId="0" borderId="93" xfId="0" applyFont="1" applyBorder="1" applyAlignment="1">
      <alignment horizontal="center" vertical="center"/>
    </xf>
    <xf numFmtId="0" fontId="31" fillId="0" borderId="94" xfId="0" applyFont="1" applyBorder="1" applyAlignment="1">
      <alignment horizontal="center" vertical="center"/>
    </xf>
    <xf numFmtId="0" fontId="31" fillId="0" borderId="95" xfId="0" applyFont="1" applyBorder="1" applyAlignment="1">
      <alignment horizontal="center" vertical="center"/>
    </xf>
    <xf numFmtId="0" fontId="31" fillId="0" borderId="96" xfId="0" applyFont="1" applyBorder="1" applyAlignment="1">
      <alignment horizontal="center" vertical="center"/>
    </xf>
    <xf numFmtId="0" fontId="31" fillId="0" borderId="0" xfId="0" applyFont="1" applyBorder="1" applyAlignment="1">
      <alignment horizontal="center" vertical="center"/>
    </xf>
    <xf numFmtId="0" fontId="31" fillId="0" borderId="97" xfId="0" applyFont="1" applyBorder="1" applyAlignment="1">
      <alignment horizontal="center" vertical="center"/>
    </xf>
    <xf numFmtId="0" fontId="31" fillId="0" borderId="98" xfId="0" applyFont="1" applyBorder="1" applyAlignment="1">
      <alignment horizontal="center" vertical="center"/>
    </xf>
    <xf numFmtId="0" fontId="31" fillId="0" borderId="99" xfId="0" applyFont="1" applyBorder="1" applyAlignment="1">
      <alignment horizontal="center" vertical="center"/>
    </xf>
    <xf numFmtId="0" fontId="31" fillId="0" borderId="100" xfId="0" applyFont="1" applyBorder="1" applyAlignment="1">
      <alignment horizontal="center" vertical="center"/>
    </xf>
    <xf numFmtId="0" fontId="31" fillId="7" borderId="45" xfId="0" applyFont="1" applyFill="1" applyBorder="1" applyAlignment="1">
      <alignment horizontal="left" vertical="center" wrapText="1"/>
    </xf>
    <xf numFmtId="0" fontId="31" fillId="7" borderId="49" xfId="0" applyFont="1" applyFill="1" applyBorder="1" applyAlignment="1">
      <alignment horizontal="left" vertical="center" wrapText="1"/>
    </xf>
    <xf numFmtId="0" fontId="20" fillId="7" borderId="26" xfId="0" applyFont="1" applyFill="1" applyBorder="1" applyAlignment="1">
      <alignment vertical="center" wrapText="1"/>
    </xf>
    <xf numFmtId="0" fontId="23" fillId="7" borderId="17" xfId="0" applyFont="1" applyFill="1" applyBorder="1" applyAlignment="1">
      <alignment vertical="center" wrapText="1"/>
    </xf>
    <xf numFmtId="0" fontId="63" fillId="23" borderId="0" xfId="0" applyFont="1" applyFill="1" applyBorder="1" applyAlignment="1">
      <alignment horizontal="center" vertical="center"/>
    </xf>
    <xf numFmtId="0" fontId="51" fillId="0" borderId="0" xfId="0" applyFont="1" applyBorder="1" applyAlignment="1">
      <alignment horizontal="center" vertical="center" wrapText="1"/>
    </xf>
    <xf numFmtId="0" fontId="51" fillId="0" borderId="0" xfId="0" applyFont="1" applyBorder="1" applyAlignment="1">
      <alignment horizontal="center" vertical="center"/>
    </xf>
    <xf numFmtId="0" fontId="63" fillId="0" borderId="116" xfId="0" applyFont="1" applyBorder="1" applyAlignment="1">
      <alignment horizontal="center" vertical="center" wrapText="1"/>
    </xf>
    <xf numFmtId="0" fontId="63" fillId="0" borderId="117" xfId="0" applyFont="1" applyBorder="1" applyAlignment="1">
      <alignment horizontal="center" vertical="center" wrapText="1"/>
    </xf>
    <xf numFmtId="0" fontId="63" fillId="0" borderId="118" xfId="0" applyFont="1" applyBorder="1" applyAlignment="1">
      <alignment horizontal="center" vertical="center" wrapText="1"/>
    </xf>
  </cellXfs>
  <cellStyles count="57">
    <cellStyle name="Currency 2" xfId="53" xr:uid="{00000000-0005-0000-0000-000000000000}"/>
    <cellStyle name="Hyperlink" xfId="1" builtinId="8"/>
    <cellStyle name="Hyperlink 2" xfId="56" xr:uid="{00000000-0005-0000-0000-000002000000}"/>
    <cellStyle name="Normal" xfId="0" builtinId="0"/>
    <cellStyle name="Normal 2" xfId="52" xr:uid="{00000000-0005-0000-0000-000004000000}"/>
    <cellStyle name="Normal 3" xfId="54" xr:uid="{00000000-0005-0000-0000-000005000000}"/>
    <cellStyle name="Normal 6" xfId="55" xr:uid="{00000000-0005-0000-0000-000006000000}"/>
    <cellStyle name="Normal_AFRPG10" xfId="2" xr:uid="{00000000-0005-0000-0000-000007000000}"/>
    <cellStyle name="Normal_AFRPG11" xfId="3" xr:uid="{00000000-0005-0000-0000-000008000000}"/>
    <cellStyle name="Normal_AFRPG12" xfId="4" xr:uid="{00000000-0005-0000-0000-000009000000}"/>
    <cellStyle name="Normal_AFRPG13" xfId="5" xr:uid="{00000000-0005-0000-0000-00000A000000}"/>
    <cellStyle name="Normal_AFRPG14" xfId="6" xr:uid="{00000000-0005-0000-0000-00000B000000}"/>
    <cellStyle name="Normal_AFRPG15" xfId="7" xr:uid="{00000000-0005-0000-0000-00000C000000}"/>
    <cellStyle name="Normal_AFRPG16" xfId="8" xr:uid="{00000000-0005-0000-0000-00000D000000}"/>
    <cellStyle name="Normal_AFRPG17" xfId="9" xr:uid="{00000000-0005-0000-0000-00000E000000}"/>
    <cellStyle name="Normal_AFRPG18" xfId="10" xr:uid="{00000000-0005-0000-0000-00000F000000}"/>
    <cellStyle name="Normal_AFRPG19" xfId="11" xr:uid="{00000000-0005-0000-0000-000010000000}"/>
    <cellStyle name="Normal_AFRPG20" xfId="12" xr:uid="{00000000-0005-0000-0000-000011000000}"/>
    <cellStyle name="Normal_AFRPG21" xfId="13" xr:uid="{00000000-0005-0000-0000-000012000000}"/>
    <cellStyle name="Normal_AFRPG22" xfId="14" xr:uid="{00000000-0005-0000-0000-000013000000}"/>
    <cellStyle name="Normal_AFRPG23" xfId="15" xr:uid="{00000000-0005-0000-0000-000014000000}"/>
    <cellStyle name="Normal_AFRPG24" xfId="16" xr:uid="{00000000-0005-0000-0000-000015000000}"/>
    <cellStyle name="Normal_AFRPG25" xfId="17" xr:uid="{00000000-0005-0000-0000-000016000000}"/>
    <cellStyle name="Normal_AFRPG26" xfId="18" xr:uid="{00000000-0005-0000-0000-000017000000}"/>
    <cellStyle name="Normal_AFRPG27" xfId="19" xr:uid="{00000000-0005-0000-0000-000018000000}"/>
    <cellStyle name="Normal_AFRPG28" xfId="20" xr:uid="{00000000-0005-0000-0000-000019000000}"/>
    <cellStyle name="Normal_AFRPG29" xfId="21" xr:uid="{00000000-0005-0000-0000-00001A000000}"/>
    <cellStyle name="Normal_AFRPG30" xfId="22" xr:uid="{00000000-0005-0000-0000-00001B000000}"/>
    <cellStyle name="Normal_AFRPG31" xfId="23" xr:uid="{00000000-0005-0000-0000-00001C000000}"/>
    <cellStyle name="Normal_AFRPG32" xfId="24" xr:uid="{00000000-0005-0000-0000-00001D000000}"/>
    <cellStyle name="Normal_AFRPG33" xfId="25" xr:uid="{00000000-0005-0000-0000-00001E000000}"/>
    <cellStyle name="Normal_AFRPG34" xfId="26" xr:uid="{00000000-0005-0000-0000-00001F000000}"/>
    <cellStyle name="Normal_AFRPG35" xfId="27" xr:uid="{00000000-0005-0000-0000-000020000000}"/>
    <cellStyle name="Normal_AFRPG36" xfId="28" xr:uid="{00000000-0005-0000-0000-000021000000}"/>
    <cellStyle name="Normal_AFRPG37" xfId="29" xr:uid="{00000000-0005-0000-0000-000022000000}"/>
    <cellStyle name="Normal_AFRPG38" xfId="30" xr:uid="{00000000-0005-0000-0000-000023000000}"/>
    <cellStyle name="Normal_AFRPG39" xfId="31" xr:uid="{00000000-0005-0000-0000-000024000000}"/>
    <cellStyle name="Normal_AFRPG40" xfId="32" xr:uid="{00000000-0005-0000-0000-000025000000}"/>
    <cellStyle name="Normal_AFRPG41" xfId="33" xr:uid="{00000000-0005-0000-0000-000026000000}"/>
    <cellStyle name="Normal_AFRPG42" xfId="34" xr:uid="{00000000-0005-0000-0000-000027000000}"/>
    <cellStyle name="Normal_AFRPG43" xfId="35" xr:uid="{00000000-0005-0000-0000-000028000000}"/>
    <cellStyle name="Normal_AFRPG44" xfId="36" xr:uid="{00000000-0005-0000-0000-000029000000}"/>
    <cellStyle name="Normal_AFRPG45" xfId="37" xr:uid="{00000000-0005-0000-0000-00002A000000}"/>
    <cellStyle name="Normal_AFRPG46" xfId="38" xr:uid="{00000000-0005-0000-0000-00002B000000}"/>
    <cellStyle name="Normal_AFRPG47" xfId="39" xr:uid="{00000000-0005-0000-0000-00002C000000}"/>
    <cellStyle name="Normal_AFRPG48" xfId="40" xr:uid="{00000000-0005-0000-0000-00002D000000}"/>
    <cellStyle name="Normal_AFRPG49" xfId="41" xr:uid="{00000000-0005-0000-0000-00002E000000}"/>
    <cellStyle name="Normal_AFRPG50" xfId="42" xr:uid="{00000000-0005-0000-0000-00002F000000}"/>
    <cellStyle name="Normal_AFRPG51" xfId="43" xr:uid="{00000000-0005-0000-0000-000030000000}"/>
    <cellStyle name="Normal_AFRPG52" xfId="44" xr:uid="{00000000-0005-0000-0000-000031000000}"/>
    <cellStyle name="Normal_AFRPG53" xfId="45" xr:uid="{00000000-0005-0000-0000-000032000000}"/>
    <cellStyle name="Normal_AFRPG54" xfId="46" xr:uid="{00000000-0005-0000-0000-000033000000}"/>
    <cellStyle name="Normal_AFRPG55" xfId="47" xr:uid="{00000000-0005-0000-0000-000034000000}"/>
    <cellStyle name="Normal_AFRPG56" xfId="48" xr:uid="{00000000-0005-0000-0000-000035000000}"/>
    <cellStyle name="Normal_AFRPG7" xfId="49" xr:uid="{00000000-0005-0000-0000-000036000000}"/>
    <cellStyle name="Normal_AFRPG8" xfId="50" xr:uid="{00000000-0005-0000-0000-000037000000}"/>
    <cellStyle name="Normal_AFRPG9" xfId="51" xr:uid="{00000000-0005-0000-0000-00003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6CAF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E7BF"/>
      <rgbColor rgb="00DEC3BE"/>
      <rgbColor rgb="00FFFFC0"/>
      <rgbColor rgb="00A0E0E0"/>
      <rgbColor rgb="00FFC285"/>
      <rgbColor rgb="00FFB7B7"/>
      <rgbColor rgb="000080C0"/>
      <rgbColor rgb="00C0C0FF"/>
      <rgbColor rgb="00A6F0F0"/>
      <rgbColor rgb="00FF00FF"/>
      <rgbColor rgb="00FFFF00"/>
      <rgbColor rgb="0000FFFF"/>
      <rgbColor rgb="00800080"/>
      <rgbColor rgb="00800000"/>
      <rgbColor rgb="00008080"/>
      <rgbColor rgb="000000FF"/>
      <rgbColor rgb="0000CCFF"/>
      <rgbColor rgb="00A0E0E0"/>
      <rgbColor rgb="00CCFFCC"/>
      <rgbColor rgb="00FFE7BF"/>
      <rgbColor rgb="00A6CAF0"/>
      <rgbColor rgb="00CC9CCC"/>
      <rgbColor rgb="00FFFFC0"/>
      <rgbColor rgb="00E3E3E3"/>
      <rgbColor rgb="003366FF"/>
      <rgbColor rgb="009CE8E6"/>
      <rgbColor rgb="00339933"/>
      <rgbColor rgb="00999933"/>
      <rgbColor rgb="00996633"/>
      <rgbColor rgb="00996666"/>
      <rgbColor rgb="007BB2BD"/>
      <rgbColor rgb="00969696"/>
      <rgbColor rgb="003333CC"/>
      <rgbColor rgb="00336666"/>
      <rgbColor rgb="00003300"/>
      <rgbColor rgb="00333300"/>
      <rgbColor rgb="00663300"/>
      <rgbColor rgb="00993366"/>
      <rgbColor rgb="00333399"/>
      <rgbColor rgb="00424242"/>
    </indexedColors>
    <mruColors>
      <color rgb="FFFFFFCC"/>
      <color rgb="FFFFFFC0"/>
      <color rgb="FFFF0000"/>
      <color rgb="FFFFFF70"/>
      <color rgb="FFC0C0C0"/>
      <color rgb="FFFFCC99"/>
      <color rgb="FFFFC0C0"/>
      <color rgb="FFA6CAF0"/>
      <color rgb="FFCCFF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88905</xdr:colOff>
      <xdr:row>23</xdr:row>
      <xdr:rowOff>28572</xdr:rowOff>
    </xdr:from>
    <xdr:to>
      <xdr:col>2</xdr:col>
      <xdr:colOff>441330</xdr:colOff>
      <xdr:row>24</xdr:row>
      <xdr:rowOff>47624</xdr:rowOff>
    </xdr:to>
    <xdr:sp macro="" textlink="">
      <xdr:nvSpPr>
        <xdr:cNvPr id="63493" name="Text 5">
          <a:extLst>
            <a:ext uri="{FF2B5EF4-FFF2-40B4-BE49-F238E27FC236}">
              <a16:creationId xmlns:a16="http://schemas.microsoft.com/office/drawing/2014/main" id="{00000000-0008-0000-0000-000005F80000}"/>
            </a:ext>
          </a:extLst>
        </xdr:cNvPr>
        <xdr:cNvSpPr txBox="1">
          <a:spLocks noChangeArrowheads="1"/>
        </xdr:cNvSpPr>
      </xdr:nvSpPr>
      <xdr:spPr bwMode="auto">
        <a:xfrm>
          <a:off x="88905" y="2584447"/>
          <a:ext cx="677863" cy="177802"/>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Budget of </a:t>
          </a:r>
        </a:p>
      </xdr:txBody>
    </xdr:sp>
    <xdr:clientData/>
  </xdr:twoCellAnchor>
  <xdr:twoCellAnchor>
    <xdr:from>
      <xdr:col>0</xdr:col>
      <xdr:colOff>71442</xdr:colOff>
      <xdr:row>24</xdr:row>
      <xdr:rowOff>44448</xdr:rowOff>
    </xdr:from>
    <xdr:to>
      <xdr:col>6</xdr:col>
      <xdr:colOff>325437</xdr:colOff>
      <xdr:row>25</xdr:row>
      <xdr:rowOff>55561</xdr:rowOff>
    </xdr:to>
    <xdr:sp macro="" textlink="">
      <xdr:nvSpPr>
        <xdr:cNvPr id="63496" name="Text 8">
          <a:extLst>
            <a:ext uri="{FF2B5EF4-FFF2-40B4-BE49-F238E27FC236}">
              <a16:creationId xmlns:a16="http://schemas.microsoft.com/office/drawing/2014/main" id="{00000000-0008-0000-0000-000008F80000}"/>
            </a:ext>
          </a:extLst>
        </xdr:cNvPr>
        <xdr:cNvSpPr txBox="1">
          <a:spLocks noChangeArrowheads="1"/>
        </xdr:cNvSpPr>
      </xdr:nvSpPr>
      <xdr:spPr bwMode="auto">
        <a:xfrm>
          <a:off x="71442" y="2759073"/>
          <a:ext cx="2436808" cy="201613"/>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State of Illinois, for the Fiscal Year beginning </a:t>
          </a:r>
        </a:p>
      </xdr:txBody>
    </xdr:sp>
    <xdr:clientData/>
  </xdr:twoCellAnchor>
  <xdr:twoCellAnchor>
    <xdr:from>
      <xdr:col>10</xdr:col>
      <xdr:colOff>77790</xdr:colOff>
      <xdr:row>24</xdr:row>
      <xdr:rowOff>36510</xdr:rowOff>
    </xdr:from>
    <xdr:to>
      <xdr:col>11</xdr:col>
      <xdr:colOff>439740</xdr:colOff>
      <xdr:row>25</xdr:row>
      <xdr:rowOff>26985</xdr:rowOff>
    </xdr:to>
    <xdr:sp macro="" textlink="">
      <xdr:nvSpPr>
        <xdr:cNvPr id="63497" name="Text 9">
          <a:extLst>
            <a:ext uri="{FF2B5EF4-FFF2-40B4-BE49-F238E27FC236}">
              <a16:creationId xmlns:a16="http://schemas.microsoft.com/office/drawing/2014/main" id="{00000000-0008-0000-0000-000009F80000}"/>
            </a:ext>
          </a:extLst>
        </xdr:cNvPr>
        <xdr:cNvSpPr txBox="1">
          <a:spLocks noChangeArrowheads="1"/>
        </xdr:cNvSpPr>
      </xdr:nvSpPr>
      <xdr:spPr bwMode="auto">
        <a:xfrm>
          <a:off x="4094165" y="2751135"/>
          <a:ext cx="742950"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and ending</a:t>
          </a:r>
          <a:r>
            <a:rPr lang="en-US" sz="1000" b="0" i="1" u="none" strike="noStrike" baseline="0">
              <a:solidFill>
                <a:srgbClr val="000000"/>
              </a:solidFill>
              <a:latin typeface="+mn-lt"/>
              <a:cs typeface="Arial"/>
            </a:rPr>
            <a:t>  </a:t>
          </a:r>
        </a:p>
      </xdr:txBody>
    </xdr:sp>
    <xdr:clientData/>
  </xdr:twoCellAnchor>
  <xdr:twoCellAnchor>
    <xdr:from>
      <xdr:col>1</xdr:col>
      <xdr:colOff>126999</xdr:colOff>
      <xdr:row>25</xdr:row>
      <xdr:rowOff>85723</xdr:rowOff>
    </xdr:from>
    <xdr:to>
      <xdr:col>5</xdr:col>
      <xdr:colOff>404806</xdr:colOff>
      <xdr:row>27</xdr:row>
      <xdr:rowOff>63500</xdr:rowOff>
    </xdr:to>
    <xdr:sp macro="" textlink="">
      <xdr:nvSpPr>
        <xdr:cNvPr id="63498" name="Text 12">
          <a:extLst>
            <a:ext uri="{FF2B5EF4-FFF2-40B4-BE49-F238E27FC236}">
              <a16:creationId xmlns:a16="http://schemas.microsoft.com/office/drawing/2014/main" id="{00000000-0008-0000-0000-00000AF80000}"/>
            </a:ext>
          </a:extLst>
        </xdr:cNvPr>
        <xdr:cNvSpPr txBox="1">
          <a:spLocks noChangeArrowheads="1"/>
        </xdr:cNvSpPr>
      </xdr:nvSpPr>
      <xdr:spPr bwMode="auto">
        <a:xfrm>
          <a:off x="301624" y="2927348"/>
          <a:ext cx="1841495" cy="22384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WHEREAS the Board of Education of</a:t>
          </a:r>
        </a:p>
      </xdr:txBody>
    </xdr:sp>
    <xdr:clientData/>
  </xdr:twoCellAnchor>
  <xdr:twoCellAnchor>
    <xdr:from>
      <xdr:col>12</xdr:col>
      <xdr:colOff>123825</xdr:colOff>
      <xdr:row>26</xdr:row>
      <xdr:rowOff>200025</xdr:rowOff>
    </xdr:from>
    <xdr:to>
      <xdr:col>14</xdr:col>
      <xdr:colOff>295275</xdr:colOff>
      <xdr:row>27</xdr:row>
      <xdr:rowOff>0</xdr:rowOff>
    </xdr:to>
    <xdr:sp macro="" textlink="">
      <xdr:nvSpPr>
        <xdr:cNvPr id="63499" name="Text 14">
          <a:extLst>
            <a:ext uri="{FF2B5EF4-FFF2-40B4-BE49-F238E27FC236}">
              <a16:creationId xmlns:a16="http://schemas.microsoft.com/office/drawing/2014/main" id="{00000000-0008-0000-0000-00000BF80000}"/>
            </a:ext>
          </a:extLst>
        </xdr:cNvPr>
        <xdr:cNvSpPr txBox="1">
          <a:spLocks noChangeArrowheads="1"/>
        </xdr:cNvSpPr>
      </xdr:nvSpPr>
      <xdr:spPr bwMode="auto">
        <a:xfrm>
          <a:off x="4981575" y="3152775"/>
          <a:ext cx="100965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School District No.</a:t>
          </a:r>
        </a:p>
      </xdr:txBody>
    </xdr:sp>
    <xdr:clientData/>
  </xdr:twoCellAnchor>
  <xdr:twoCellAnchor>
    <xdr:from>
      <xdr:col>6</xdr:col>
      <xdr:colOff>190497</xdr:colOff>
      <xdr:row>27</xdr:row>
      <xdr:rowOff>30159</xdr:rowOff>
    </xdr:from>
    <xdr:to>
      <xdr:col>16</xdr:col>
      <xdr:colOff>174622</xdr:colOff>
      <xdr:row>28</xdr:row>
      <xdr:rowOff>42859</xdr:rowOff>
    </xdr:to>
    <xdr:sp macro="" textlink="">
      <xdr:nvSpPr>
        <xdr:cNvPr id="63501" name="Text 18">
          <a:extLst>
            <a:ext uri="{FF2B5EF4-FFF2-40B4-BE49-F238E27FC236}">
              <a16:creationId xmlns:a16="http://schemas.microsoft.com/office/drawing/2014/main" id="{00000000-0008-0000-0000-00000DF80000}"/>
            </a:ext>
          </a:extLst>
        </xdr:cNvPr>
        <xdr:cNvSpPr txBox="1">
          <a:spLocks noChangeArrowheads="1"/>
        </xdr:cNvSpPr>
      </xdr:nvSpPr>
      <xdr:spPr bwMode="auto">
        <a:xfrm>
          <a:off x="2373310" y="3117847"/>
          <a:ext cx="4413250" cy="1714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State of Illinois, caused to be prepared in tentative form a budget, and the Secretary</a:t>
          </a:r>
        </a:p>
      </xdr:txBody>
    </xdr:sp>
    <xdr:clientData/>
  </xdr:twoCellAnchor>
  <xdr:twoCellAnchor>
    <xdr:from>
      <xdr:col>0</xdr:col>
      <xdr:colOff>63504</xdr:colOff>
      <xdr:row>28</xdr:row>
      <xdr:rowOff>63499</xdr:rowOff>
    </xdr:from>
    <xdr:to>
      <xdr:col>16</xdr:col>
      <xdr:colOff>149229</xdr:colOff>
      <xdr:row>29</xdr:row>
      <xdr:rowOff>134936</xdr:rowOff>
    </xdr:to>
    <xdr:sp macro="" textlink="">
      <xdr:nvSpPr>
        <xdr:cNvPr id="63502" name="Text 19">
          <a:extLst>
            <a:ext uri="{FF2B5EF4-FFF2-40B4-BE49-F238E27FC236}">
              <a16:creationId xmlns:a16="http://schemas.microsoft.com/office/drawing/2014/main" id="{00000000-0008-0000-0000-00000EF80000}"/>
            </a:ext>
          </a:extLst>
        </xdr:cNvPr>
        <xdr:cNvSpPr txBox="1">
          <a:spLocks noChangeArrowheads="1"/>
        </xdr:cNvSpPr>
      </xdr:nvSpPr>
      <xdr:spPr bwMode="auto">
        <a:xfrm>
          <a:off x="63504" y="3373437"/>
          <a:ext cx="6761163" cy="150812"/>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of this Board has made the same conveniently available to public inspection for at least thirty days prior to final action thereon;</a:t>
          </a:r>
        </a:p>
      </xdr:txBody>
    </xdr:sp>
    <xdr:clientData/>
  </xdr:twoCellAnchor>
  <xdr:twoCellAnchor>
    <xdr:from>
      <xdr:col>0</xdr:col>
      <xdr:colOff>31750</xdr:colOff>
      <xdr:row>30</xdr:row>
      <xdr:rowOff>7936</xdr:rowOff>
    </xdr:from>
    <xdr:to>
      <xdr:col>8</xdr:col>
      <xdr:colOff>500062</xdr:colOff>
      <xdr:row>31</xdr:row>
      <xdr:rowOff>31750</xdr:rowOff>
    </xdr:to>
    <xdr:sp macro="" textlink="">
      <xdr:nvSpPr>
        <xdr:cNvPr id="63504" name="Text 21">
          <a:extLst>
            <a:ext uri="{FF2B5EF4-FFF2-40B4-BE49-F238E27FC236}">
              <a16:creationId xmlns:a16="http://schemas.microsoft.com/office/drawing/2014/main" id="{00000000-0008-0000-0000-000010F80000}"/>
            </a:ext>
          </a:extLst>
        </xdr:cNvPr>
        <xdr:cNvSpPr txBox="1">
          <a:spLocks noChangeArrowheads="1"/>
        </xdr:cNvSpPr>
      </xdr:nvSpPr>
      <xdr:spPr bwMode="auto">
        <a:xfrm>
          <a:off x="31750" y="3548061"/>
          <a:ext cx="3397250" cy="18256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 AND WHEREAS a public hearing was held as to such budget on the </a:t>
          </a:r>
        </a:p>
      </xdr:txBody>
    </xdr:sp>
    <xdr:clientData/>
  </xdr:twoCellAnchor>
  <xdr:twoCellAnchor>
    <xdr:from>
      <xdr:col>0</xdr:col>
      <xdr:colOff>0</xdr:colOff>
      <xdr:row>31</xdr:row>
      <xdr:rowOff>76200</xdr:rowOff>
    </xdr:from>
    <xdr:to>
      <xdr:col>16</xdr:col>
      <xdr:colOff>161925</xdr:colOff>
      <xdr:row>31</xdr:row>
      <xdr:rowOff>828675</xdr:rowOff>
    </xdr:to>
    <xdr:sp macro="" textlink="">
      <xdr:nvSpPr>
        <xdr:cNvPr id="63505" name="Text 24">
          <a:extLst>
            <a:ext uri="{FF2B5EF4-FFF2-40B4-BE49-F238E27FC236}">
              <a16:creationId xmlns:a16="http://schemas.microsoft.com/office/drawing/2014/main" id="{00000000-0008-0000-0000-000011F80000}"/>
            </a:ext>
          </a:extLst>
        </xdr:cNvPr>
        <xdr:cNvSpPr txBox="1">
          <a:spLocks noChangeArrowheads="1"/>
        </xdr:cNvSpPr>
      </xdr:nvSpPr>
      <xdr:spPr bwMode="auto">
        <a:xfrm>
          <a:off x="0" y="3952875"/>
          <a:ext cx="6858000" cy="7524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notice of said hearing was given at least thirty days prior thereto as required by law, and all other legal requirements have been complied with;</a:t>
          </a:r>
        </a:p>
        <a:p>
          <a:pPr algn="l" rtl="0">
            <a:defRPr sz="1000"/>
          </a:pPr>
          <a:endParaRPr lang="en-US" sz="900" b="0" i="1" u="none" strike="noStrike" baseline="0">
            <a:solidFill>
              <a:srgbClr val="000000"/>
            </a:solidFill>
            <a:latin typeface="Arial"/>
            <a:cs typeface="Arial"/>
          </a:endParaRPr>
        </a:p>
        <a:p>
          <a:pPr algn="l" rtl="0">
            <a:defRPr sz="1000"/>
          </a:pPr>
          <a:r>
            <a:rPr lang="en-US" sz="900" b="0" i="1" u="none" strike="noStrike" baseline="0">
              <a:solidFill>
                <a:srgbClr val="000000"/>
              </a:solidFill>
              <a:latin typeface="+mn-lt"/>
              <a:cs typeface="Arial"/>
            </a:rPr>
            <a:t>            NOW, THEREFORE, Be it resolved by the Board of Education of said district as follows:   </a:t>
          </a:r>
        </a:p>
        <a:p>
          <a:pPr algn="l" rtl="0">
            <a:defRPr sz="1000"/>
          </a:pPr>
          <a:endParaRPr lang="en-US" sz="900" b="0" i="1" u="none" strike="noStrike" baseline="0">
            <a:solidFill>
              <a:srgbClr val="000000"/>
            </a:solidFill>
            <a:latin typeface="+mn-lt"/>
            <a:cs typeface="Arial"/>
          </a:endParaRPr>
        </a:p>
        <a:p>
          <a:pPr algn="l" rtl="0">
            <a:defRPr sz="1000"/>
          </a:pPr>
          <a:r>
            <a:rPr lang="en-US" sz="900" b="0" i="1" u="none" strike="noStrike" baseline="0">
              <a:solidFill>
                <a:srgbClr val="000000"/>
              </a:solidFill>
              <a:latin typeface="+mn-lt"/>
              <a:cs typeface="Arial"/>
            </a:rPr>
            <a:t>           Section 1:  That the fiscal year of this school district be and the same hereby is fixed and declared to be </a:t>
          </a:r>
        </a:p>
      </xdr:txBody>
    </xdr:sp>
    <xdr:clientData/>
  </xdr:twoCellAnchor>
  <xdr:twoCellAnchor>
    <xdr:from>
      <xdr:col>0</xdr:col>
      <xdr:colOff>0</xdr:colOff>
      <xdr:row>32</xdr:row>
      <xdr:rowOff>12696</xdr:rowOff>
    </xdr:from>
    <xdr:to>
      <xdr:col>2</xdr:col>
      <xdr:colOff>352425</xdr:colOff>
      <xdr:row>33</xdr:row>
      <xdr:rowOff>31750</xdr:rowOff>
    </xdr:to>
    <xdr:sp macro="" textlink="">
      <xdr:nvSpPr>
        <xdr:cNvPr id="63509" name="Text 28">
          <a:extLst>
            <a:ext uri="{FF2B5EF4-FFF2-40B4-BE49-F238E27FC236}">
              <a16:creationId xmlns:a16="http://schemas.microsoft.com/office/drawing/2014/main" id="{00000000-0008-0000-0000-000015F80000}"/>
            </a:ext>
          </a:extLst>
        </xdr:cNvPr>
        <xdr:cNvSpPr txBox="1">
          <a:spLocks noChangeArrowheads="1"/>
        </xdr:cNvSpPr>
      </xdr:nvSpPr>
      <xdr:spPr bwMode="auto">
        <a:xfrm>
          <a:off x="0" y="4513259"/>
          <a:ext cx="677863" cy="17780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beginning</a:t>
          </a:r>
        </a:p>
      </xdr:txBody>
    </xdr:sp>
    <xdr:clientData/>
  </xdr:twoCellAnchor>
  <xdr:twoCellAnchor>
    <xdr:from>
      <xdr:col>0</xdr:col>
      <xdr:colOff>0</xdr:colOff>
      <xdr:row>34</xdr:row>
      <xdr:rowOff>9525</xdr:rowOff>
    </xdr:from>
    <xdr:to>
      <xdr:col>16</xdr:col>
      <xdr:colOff>152400</xdr:colOff>
      <xdr:row>34</xdr:row>
      <xdr:rowOff>390525</xdr:rowOff>
    </xdr:to>
    <xdr:sp macro="" textlink="">
      <xdr:nvSpPr>
        <xdr:cNvPr id="63510" name="Text 29">
          <a:extLst>
            <a:ext uri="{FF2B5EF4-FFF2-40B4-BE49-F238E27FC236}">
              <a16:creationId xmlns:a16="http://schemas.microsoft.com/office/drawing/2014/main" id="{00000000-0008-0000-0000-000016F80000}"/>
            </a:ext>
          </a:extLst>
        </xdr:cNvPr>
        <xdr:cNvSpPr txBox="1">
          <a:spLocks noChangeArrowheads="1"/>
        </xdr:cNvSpPr>
      </xdr:nvSpPr>
      <xdr:spPr bwMode="auto">
        <a:xfrm>
          <a:off x="0" y="5067300"/>
          <a:ext cx="6848475" cy="3810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Section 2: That the following budget containing an estimate of amounts available in each Fund, separately, and expenditures from each be </a:t>
          </a:r>
        </a:p>
        <a:p>
          <a:pPr algn="l" rtl="0">
            <a:defRPr sz="1000"/>
          </a:pPr>
          <a:r>
            <a:rPr lang="en-US" sz="900" b="0" i="1" u="none" strike="noStrike" baseline="0">
              <a:solidFill>
                <a:srgbClr val="000000"/>
              </a:solidFill>
              <a:latin typeface="+mn-lt"/>
              <a:cs typeface="Arial"/>
            </a:rPr>
            <a:t>   and the same is hereby adopted as the budget of this school district for said fiscal year.</a:t>
          </a:r>
        </a:p>
      </xdr:txBody>
    </xdr:sp>
    <xdr:clientData/>
  </xdr:twoCellAnchor>
  <xdr:twoCellAnchor>
    <xdr:from>
      <xdr:col>7</xdr:col>
      <xdr:colOff>111125</xdr:colOff>
      <xdr:row>34</xdr:row>
      <xdr:rowOff>492126</xdr:rowOff>
    </xdr:from>
    <xdr:to>
      <xdr:col>10</xdr:col>
      <xdr:colOff>293688</xdr:colOff>
      <xdr:row>34</xdr:row>
      <xdr:rowOff>701676</xdr:rowOff>
    </xdr:to>
    <xdr:sp macro="" textlink="">
      <xdr:nvSpPr>
        <xdr:cNvPr id="63512" name="Text 32">
          <a:extLst>
            <a:ext uri="{FF2B5EF4-FFF2-40B4-BE49-F238E27FC236}">
              <a16:creationId xmlns:a16="http://schemas.microsoft.com/office/drawing/2014/main" id="{00000000-0008-0000-0000-000018F80000}"/>
            </a:ext>
          </a:extLst>
        </xdr:cNvPr>
        <xdr:cNvSpPr txBox="1">
          <a:spLocks noChangeArrowheads="1"/>
        </xdr:cNvSpPr>
      </xdr:nvSpPr>
      <xdr:spPr bwMode="auto">
        <a:xfrm>
          <a:off x="2690813" y="5373689"/>
          <a:ext cx="1619250" cy="209550"/>
        </a:xfrm>
        <a:prstGeom prst="rect">
          <a:avLst/>
        </a:prstGeom>
        <a:solidFill>
          <a:srgbClr val="FFFFFF"/>
        </a:solidFill>
        <a:ln w="1">
          <a:noFill/>
          <a:miter lim="800000"/>
          <a:headEnd/>
          <a:tailEnd/>
        </a:ln>
      </xdr:spPr>
      <xdr:txBody>
        <a:bodyPr vertOverflow="clip" wrap="square" lIns="27432" tIns="22860" rIns="27432" bIns="22860" anchor="ctr" upright="1"/>
        <a:lstStyle/>
        <a:p>
          <a:pPr algn="ctr" rtl="0">
            <a:defRPr sz="1000"/>
          </a:pPr>
          <a:r>
            <a:rPr lang="en-US" sz="900" b="1" i="1" u="none" strike="noStrike" baseline="0">
              <a:solidFill>
                <a:srgbClr val="000000"/>
              </a:solidFill>
              <a:latin typeface="+mn-lt"/>
              <a:cs typeface="Arial"/>
            </a:rPr>
            <a:t>ADOPTION OF BUDGET  </a:t>
          </a:r>
        </a:p>
      </xdr:txBody>
    </xdr:sp>
    <xdr:clientData/>
  </xdr:twoCellAnchor>
  <xdr:twoCellAnchor>
    <xdr:from>
      <xdr:col>0</xdr:col>
      <xdr:colOff>0</xdr:colOff>
      <xdr:row>34</xdr:row>
      <xdr:rowOff>668332</xdr:rowOff>
    </xdr:from>
    <xdr:to>
      <xdr:col>13</xdr:col>
      <xdr:colOff>161925</xdr:colOff>
      <xdr:row>35</xdr:row>
      <xdr:rowOff>119062</xdr:rowOff>
    </xdr:to>
    <xdr:sp macro="" textlink="">
      <xdr:nvSpPr>
        <xdr:cNvPr id="63513" name="Text 33">
          <a:extLst>
            <a:ext uri="{FF2B5EF4-FFF2-40B4-BE49-F238E27FC236}">
              <a16:creationId xmlns:a16="http://schemas.microsoft.com/office/drawing/2014/main" id="{00000000-0008-0000-0000-000019F80000}"/>
            </a:ext>
          </a:extLst>
        </xdr:cNvPr>
        <xdr:cNvSpPr txBox="1">
          <a:spLocks noChangeArrowheads="1"/>
        </xdr:cNvSpPr>
      </xdr:nvSpPr>
      <xdr:spPr bwMode="auto">
        <a:xfrm>
          <a:off x="0" y="5422895"/>
          <a:ext cx="5448300" cy="19685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The budget shall be approved and signed below by members of the School Board.    Adopted this     </a:t>
          </a:r>
        </a:p>
      </xdr:txBody>
    </xdr:sp>
    <xdr:clientData/>
  </xdr:twoCellAnchor>
  <xdr:twoCellAnchor>
    <xdr:from>
      <xdr:col>6</xdr:col>
      <xdr:colOff>26988</xdr:colOff>
      <xdr:row>32</xdr:row>
      <xdr:rowOff>7931</xdr:rowOff>
    </xdr:from>
    <xdr:to>
      <xdr:col>7</xdr:col>
      <xdr:colOff>341313</xdr:colOff>
      <xdr:row>33</xdr:row>
      <xdr:rowOff>39686</xdr:rowOff>
    </xdr:to>
    <xdr:sp macro="" textlink="">
      <xdr:nvSpPr>
        <xdr:cNvPr id="63516" name="Text 41">
          <a:extLst>
            <a:ext uri="{FF2B5EF4-FFF2-40B4-BE49-F238E27FC236}">
              <a16:creationId xmlns:a16="http://schemas.microsoft.com/office/drawing/2014/main" id="{00000000-0008-0000-0000-00001CF80000}"/>
            </a:ext>
          </a:extLst>
        </xdr:cNvPr>
        <xdr:cNvSpPr txBox="1">
          <a:spLocks noChangeArrowheads="1"/>
        </xdr:cNvSpPr>
      </xdr:nvSpPr>
      <xdr:spPr bwMode="auto">
        <a:xfrm>
          <a:off x="2209801" y="4508494"/>
          <a:ext cx="711200" cy="19050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and ending</a:t>
          </a:r>
        </a:p>
      </xdr:txBody>
    </xdr:sp>
    <xdr:clientData/>
  </xdr:twoCellAnchor>
  <xdr:twoCellAnchor>
    <xdr:from>
      <xdr:col>0</xdr:col>
      <xdr:colOff>0</xdr:colOff>
      <xdr:row>36</xdr:row>
      <xdr:rowOff>26985</xdr:rowOff>
    </xdr:from>
    <xdr:to>
      <xdr:col>2</xdr:col>
      <xdr:colOff>361950</xdr:colOff>
      <xdr:row>37</xdr:row>
      <xdr:rowOff>39685</xdr:rowOff>
    </xdr:to>
    <xdr:sp macro="" textlink="">
      <xdr:nvSpPr>
        <xdr:cNvPr id="63519" name="Text 44">
          <a:extLst>
            <a:ext uri="{FF2B5EF4-FFF2-40B4-BE49-F238E27FC236}">
              <a16:creationId xmlns:a16="http://schemas.microsoft.com/office/drawing/2014/main" id="{00000000-0008-0000-0000-00001FF80000}"/>
            </a:ext>
          </a:extLst>
        </xdr:cNvPr>
        <xdr:cNvSpPr txBox="1">
          <a:spLocks noChangeArrowheads="1"/>
        </xdr:cNvSpPr>
      </xdr:nvSpPr>
      <xdr:spPr bwMode="auto">
        <a:xfrm>
          <a:off x="0" y="5702298"/>
          <a:ext cx="687388" cy="2032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day of </a:t>
          </a:r>
        </a:p>
      </xdr:txBody>
    </xdr:sp>
    <xdr:clientData/>
  </xdr:twoCellAnchor>
  <xdr:twoCellAnchor>
    <xdr:from>
      <xdr:col>7</xdr:col>
      <xdr:colOff>134937</xdr:colOff>
      <xdr:row>36</xdr:row>
      <xdr:rowOff>46035</xdr:rowOff>
    </xdr:from>
    <xdr:to>
      <xdr:col>9</xdr:col>
      <xdr:colOff>496887</xdr:colOff>
      <xdr:row>37</xdr:row>
      <xdr:rowOff>17460</xdr:rowOff>
    </xdr:to>
    <xdr:sp macro="" textlink="">
      <xdr:nvSpPr>
        <xdr:cNvPr id="63520" name="Text 46">
          <a:extLst>
            <a:ext uri="{FF2B5EF4-FFF2-40B4-BE49-F238E27FC236}">
              <a16:creationId xmlns:a16="http://schemas.microsoft.com/office/drawing/2014/main" id="{00000000-0008-0000-0000-000020F80000}"/>
            </a:ext>
          </a:extLst>
        </xdr:cNvPr>
        <xdr:cNvSpPr txBox="1">
          <a:spLocks noChangeArrowheads="1"/>
        </xdr:cNvSpPr>
      </xdr:nvSpPr>
      <xdr:spPr bwMode="auto">
        <a:xfrm>
          <a:off x="2714625" y="5721348"/>
          <a:ext cx="1227137" cy="1619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by a roll call vote of </a:t>
          </a:r>
        </a:p>
      </xdr:txBody>
    </xdr:sp>
    <xdr:clientData/>
  </xdr:twoCellAnchor>
  <xdr:twoCellAnchor>
    <xdr:from>
      <xdr:col>11</xdr:col>
      <xdr:colOff>104775</xdr:colOff>
      <xdr:row>36</xdr:row>
      <xdr:rowOff>39684</xdr:rowOff>
    </xdr:from>
    <xdr:to>
      <xdr:col>12</xdr:col>
      <xdr:colOff>323850</xdr:colOff>
      <xdr:row>37</xdr:row>
      <xdr:rowOff>61909</xdr:rowOff>
    </xdr:to>
    <xdr:sp macro="" textlink="">
      <xdr:nvSpPr>
        <xdr:cNvPr id="63521" name="Text 47">
          <a:extLst>
            <a:ext uri="{FF2B5EF4-FFF2-40B4-BE49-F238E27FC236}">
              <a16:creationId xmlns:a16="http://schemas.microsoft.com/office/drawing/2014/main" id="{00000000-0008-0000-0000-000021F80000}"/>
            </a:ext>
          </a:extLst>
        </xdr:cNvPr>
        <xdr:cNvSpPr txBox="1">
          <a:spLocks noChangeArrowheads="1"/>
        </xdr:cNvSpPr>
      </xdr:nvSpPr>
      <xdr:spPr bwMode="auto">
        <a:xfrm>
          <a:off x="4502150" y="5746747"/>
          <a:ext cx="663575" cy="2127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Yeas, and </a:t>
          </a:r>
        </a:p>
      </xdr:txBody>
    </xdr:sp>
    <xdr:clientData/>
  </xdr:twoCellAnchor>
  <xdr:twoCellAnchor>
    <xdr:from>
      <xdr:col>14</xdr:col>
      <xdr:colOff>76200</xdr:colOff>
      <xdr:row>36</xdr:row>
      <xdr:rowOff>30159</xdr:rowOff>
    </xdr:from>
    <xdr:to>
      <xdr:col>17</xdr:col>
      <xdr:colOff>85725</xdr:colOff>
      <xdr:row>37</xdr:row>
      <xdr:rowOff>61909</xdr:rowOff>
    </xdr:to>
    <xdr:sp macro="" textlink="">
      <xdr:nvSpPr>
        <xdr:cNvPr id="63522" name="Text 48">
          <a:extLst>
            <a:ext uri="{FF2B5EF4-FFF2-40B4-BE49-F238E27FC236}">
              <a16:creationId xmlns:a16="http://schemas.microsoft.com/office/drawing/2014/main" id="{00000000-0008-0000-0000-000022F80000}"/>
            </a:ext>
          </a:extLst>
        </xdr:cNvPr>
        <xdr:cNvSpPr txBox="1">
          <a:spLocks noChangeArrowheads="1"/>
        </xdr:cNvSpPr>
      </xdr:nvSpPr>
      <xdr:spPr bwMode="auto">
        <a:xfrm>
          <a:off x="5751513" y="5737222"/>
          <a:ext cx="1120775" cy="22225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Nays, to wit:</a:t>
          </a:r>
        </a:p>
      </xdr:txBody>
    </xdr:sp>
    <xdr:clientData/>
  </xdr:twoCellAnchor>
  <xdr:twoCellAnchor>
    <xdr:from>
      <xdr:col>5</xdr:col>
      <xdr:colOff>47625</xdr:colOff>
      <xdr:row>36</xdr:row>
      <xdr:rowOff>61911</xdr:rowOff>
    </xdr:from>
    <xdr:to>
      <xdr:col>5</xdr:col>
      <xdr:colOff>371475</xdr:colOff>
      <xdr:row>37</xdr:row>
      <xdr:rowOff>55561</xdr:rowOff>
    </xdr:to>
    <xdr:sp macro="" textlink="">
      <xdr:nvSpPr>
        <xdr:cNvPr id="63526" name="Text 59">
          <a:extLst>
            <a:ext uri="{FF2B5EF4-FFF2-40B4-BE49-F238E27FC236}">
              <a16:creationId xmlns:a16="http://schemas.microsoft.com/office/drawing/2014/main" id="{00000000-0008-0000-0000-000026F80000}"/>
            </a:ext>
          </a:extLst>
        </xdr:cNvPr>
        <xdr:cNvSpPr txBox="1">
          <a:spLocks noChangeArrowheads="1"/>
        </xdr:cNvSpPr>
      </xdr:nvSpPr>
      <xdr:spPr bwMode="auto">
        <a:xfrm>
          <a:off x="1785938" y="5737224"/>
          <a:ext cx="323850" cy="1841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20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7</xdr:row>
      <xdr:rowOff>0</xdr:rowOff>
    </xdr:to>
    <xdr:sp macro="" textlink="">
      <xdr:nvSpPr>
        <xdr:cNvPr id="66645" name="Text 20">
          <a:extLst>
            <a:ext uri="{FF2B5EF4-FFF2-40B4-BE49-F238E27FC236}">
              <a16:creationId xmlns:a16="http://schemas.microsoft.com/office/drawing/2014/main" id="{00000000-0008-0000-0100-000055040100}"/>
            </a:ext>
          </a:extLst>
        </xdr:cNvPr>
        <xdr:cNvSpPr txBox="1">
          <a:spLocks noChangeArrowheads="1"/>
        </xdr:cNvSpPr>
      </xdr:nvSpPr>
      <xdr:spPr bwMode="auto">
        <a:xfrm>
          <a:off x="0" y="1447800"/>
          <a:ext cx="0" cy="161925"/>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9</xdr:row>
      <xdr:rowOff>123825</xdr:rowOff>
    </xdr:from>
    <xdr:to>
      <xdr:col>7</xdr:col>
      <xdr:colOff>0</xdr:colOff>
      <xdr:row>9</xdr:row>
      <xdr:rowOff>123825</xdr:rowOff>
    </xdr:to>
    <xdr:sp macro="" textlink="">
      <xdr:nvSpPr>
        <xdr:cNvPr id="13442" name="Text 84">
          <a:extLst>
            <a:ext uri="{FF2B5EF4-FFF2-40B4-BE49-F238E27FC236}">
              <a16:creationId xmlns:a16="http://schemas.microsoft.com/office/drawing/2014/main" id="{00000000-0008-0000-0300-000082340000}"/>
            </a:ext>
          </a:extLst>
        </xdr:cNvPr>
        <xdr:cNvSpPr txBox="1">
          <a:spLocks noChangeArrowheads="1"/>
        </xdr:cNvSpPr>
      </xdr:nvSpPr>
      <xdr:spPr bwMode="auto">
        <a:xfrm>
          <a:off x="6505575" y="1857375"/>
          <a:ext cx="1819275" cy="0"/>
        </a:xfrm>
        <a:prstGeom prst="rect">
          <a:avLst/>
        </a:prstGeom>
        <a:solidFill>
          <a:srgbClr val="C0C0C0"/>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5</xdr:row>
      <xdr:rowOff>0</xdr:rowOff>
    </xdr:to>
    <xdr:sp macro="" textlink="">
      <xdr:nvSpPr>
        <xdr:cNvPr id="29740" name="Text 20">
          <a:extLst>
            <a:ext uri="{FF2B5EF4-FFF2-40B4-BE49-F238E27FC236}">
              <a16:creationId xmlns:a16="http://schemas.microsoft.com/office/drawing/2014/main" id="{00000000-0008-0000-0400-00002C740000}"/>
            </a:ext>
          </a:extLst>
        </xdr:cNvPr>
        <xdr:cNvSpPr txBox="1">
          <a:spLocks noChangeArrowheads="1"/>
        </xdr:cNvSpPr>
      </xdr:nvSpPr>
      <xdr:spPr bwMode="auto">
        <a:xfrm>
          <a:off x="0" y="952500"/>
          <a:ext cx="0" cy="1524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c1.isbe.net/attachmgr/default.aspx"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isbe.net/Pages/Limitation-of-Administrative-Costs.aspx"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lga.gov/legislation/ilcs/ilcs4.asp?DocName=010500050HArt%2E+10&amp;ActID=1005&amp;ChapAct=105%26nbsp%3BILCS%26nbsp%3B5%2F&amp;ChapterID=17&amp;ChapterName=SCHOOLS&amp;SectionID=48899&amp;SeqStart=53200000&amp;SeqEnd=74800000&amp;ActName=School+Code%2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A65"/>
  <sheetViews>
    <sheetView showGridLines="0" tabSelected="1" topLeftCell="A7" zoomScale="115" zoomScaleNormal="115" workbookViewId="0">
      <selection activeCell="N37" sqref="N37"/>
    </sheetView>
  </sheetViews>
  <sheetFormatPr defaultRowHeight="10.15" customHeight="1" x14ac:dyDescent="0.2"/>
  <cols>
    <col min="1" max="1" width="2.5703125" style="341" customWidth="1"/>
    <col min="2" max="2" width="2.28515625" style="341" customWidth="1"/>
    <col min="3" max="3" width="6.7109375" style="341" customWidth="1"/>
    <col min="4" max="4" width="7.85546875" style="341" customWidth="1"/>
    <col min="5" max="6" width="6.7109375" style="341" customWidth="1"/>
    <col min="7" max="7" width="6" style="341" customWidth="1"/>
    <col min="8" max="8" width="5.28515625" style="341" customWidth="1"/>
    <col min="9" max="9" width="7.7109375" style="341" customWidth="1"/>
    <col min="10" max="10" width="8.5703125" style="341" customWidth="1"/>
    <col min="11" max="11" width="5.7109375" style="341" customWidth="1"/>
    <col min="12" max="13" width="6.7109375" style="341" customWidth="1"/>
    <col min="14" max="14" width="5.85546875" style="341" customWidth="1"/>
    <col min="15" max="15" width="7.140625" style="341" customWidth="1"/>
    <col min="16" max="16" width="6.85546875" style="341" customWidth="1"/>
    <col min="17" max="17" width="2.5703125" style="341" customWidth="1"/>
    <col min="18" max="18" width="3.28515625" style="341" customWidth="1"/>
    <col min="19" max="19" width="0.42578125" style="341" customWidth="1"/>
    <col min="20" max="20" width="4.7109375" style="341" customWidth="1"/>
    <col min="21" max="21" width="3.5703125" style="341" customWidth="1"/>
    <col min="22" max="22" width="5.7109375" style="341" customWidth="1"/>
    <col min="23" max="16384" width="9.140625" style="341"/>
  </cols>
  <sheetData>
    <row r="1" spans="1:27" ht="12.2" customHeight="1" x14ac:dyDescent="0.2">
      <c r="A1" s="340"/>
      <c r="F1" s="1715" t="s">
        <v>247</v>
      </c>
      <c r="G1" s="1715"/>
      <c r="H1" s="1715"/>
      <c r="I1" s="1715"/>
      <c r="J1" s="1715"/>
      <c r="K1" s="1715"/>
      <c r="L1" s="1715"/>
      <c r="M1" s="1715"/>
    </row>
    <row r="2" spans="1:27" ht="12.75" x14ac:dyDescent="0.2">
      <c r="B2" s="347" t="s">
        <v>969</v>
      </c>
      <c r="C2" s="341" t="s">
        <v>881</v>
      </c>
      <c r="F2" s="1716" t="s">
        <v>89</v>
      </c>
      <c r="G2" s="1716"/>
      <c r="H2" s="1716"/>
      <c r="I2" s="1716"/>
      <c r="J2" s="1716"/>
      <c r="K2" s="1716"/>
      <c r="L2" s="1716"/>
      <c r="M2" s="1716"/>
      <c r="O2" s="342"/>
      <c r="P2" s="342"/>
      <c r="Q2" s="342"/>
      <c r="R2" s="342"/>
    </row>
    <row r="3" spans="1:27" ht="12.2" customHeight="1" x14ac:dyDescent="0.2">
      <c r="B3" s="347"/>
      <c r="C3" s="341" t="s">
        <v>882</v>
      </c>
      <c r="F3" s="1716"/>
      <c r="G3" s="1716"/>
      <c r="H3" s="1716"/>
      <c r="I3" s="1716"/>
      <c r="J3" s="1716"/>
      <c r="K3" s="1716"/>
      <c r="L3" s="1716"/>
      <c r="M3" s="1716"/>
      <c r="N3" s="1719" t="str">
        <f>'DeficitBudgetSum Calc 22'!C7 &amp; " "</f>
        <v xml:space="preserve">Balanced budget, no deficit reduction plan is required. </v>
      </c>
      <c r="O3" s="1720"/>
      <c r="P3" s="1720"/>
      <c r="Q3" s="1720"/>
      <c r="R3" s="1721"/>
      <c r="S3" s="344"/>
    </row>
    <row r="4" spans="1:27" ht="12.2" customHeight="1" x14ac:dyDescent="0.2">
      <c r="A4" s="343" t="s">
        <v>516</v>
      </c>
      <c r="B4" s="345"/>
      <c r="C4" s="346"/>
      <c r="F4" s="1717" t="s">
        <v>880</v>
      </c>
      <c r="G4" s="1717"/>
      <c r="H4" s="1717"/>
      <c r="I4" s="1717"/>
      <c r="J4" s="1717"/>
      <c r="K4" s="1717"/>
      <c r="L4" s="1717"/>
      <c r="M4" s="1717"/>
      <c r="N4" s="1722"/>
      <c r="O4" s="1723"/>
      <c r="P4" s="1723"/>
      <c r="Q4" s="1723"/>
      <c r="R4" s="1724"/>
    </row>
    <row r="5" spans="1:27" ht="12.75" customHeight="1" x14ac:dyDescent="0.2">
      <c r="B5" s="347" t="s">
        <v>969</v>
      </c>
      <c r="C5" s="1522" t="s">
        <v>87</v>
      </c>
      <c r="F5" s="1730" t="s">
        <v>846</v>
      </c>
      <c r="G5" s="1731"/>
      <c r="H5" s="1731"/>
      <c r="I5" s="1731"/>
      <c r="J5" s="1731"/>
      <c r="K5" s="1731"/>
      <c r="L5" s="1731"/>
      <c r="M5" s="1731"/>
      <c r="N5" s="1722"/>
      <c r="O5" s="1723"/>
      <c r="P5" s="1723"/>
      <c r="Q5" s="1723"/>
      <c r="R5" s="1724"/>
    </row>
    <row r="6" spans="1:27" ht="12.75" customHeight="1" x14ac:dyDescent="0.2">
      <c r="B6" s="347"/>
      <c r="C6" s="1522" t="s">
        <v>270</v>
      </c>
      <c r="M6" s="349"/>
      <c r="N6" s="1722"/>
      <c r="O6" s="1723"/>
      <c r="P6" s="1723"/>
      <c r="Q6" s="1723"/>
      <c r="R6" s="1724"/>
    </row>
    <row r="7" spans="1:27" ht="3.75" customHeight="1" x14ac:dyDescent="0.2">
      <c r="B7" s="350"/>
      <c r="C7" s="348"/>
      <c r="M7" s="349"/>
      <c r="N7" s="1722"/>
      <c r="O7" s="1723"/>
      <c r="P7" s="1723"/>
      <c r="Q7" s="1723"/>
      <c r="R7" s="1724"/>
    </row>
    <row r="8" spans="1:27" ht="8.25" customHeight="1" x14ac:dyDescent="0.2">
      <c r="B8" s="350"/>
      <c r="C8" s="351"/>
      <c r="D8" s="351"/>
      <c r="E8" s="351"/>
      <c r="F8" s="351"/>
      <c r="G8" s="351"/>
      <c r="H8" s="351"/>
      <c r="I8" s="351"/>
      <c r="J8" s="352"/>
      <c r="K8" s="352"/>
      <c r="L8" s="352"/>
      <c r="M8" s="349"/>
      <c r="N8" s="1722"/>
      <c r="O8" s="1723"/>
      <c r="P8" s="1723"/>
      <c r="Q8" s="1723"/>
      <c r="R8" s="1724"/>
    </row>
    <row r="9" spans="1:27" ht="5.25" customHeight="1" x14ac:dyDescent="0.2">
      <c r="B9" s="345"/>
      <c r="C9" s="351"/>
      <c r="D9" s="351"/>
      <c r="E9" s="351"/>
      <c r="F9" s="351"/>
      <c r="G9" s="351"/>
      <c r="H9" s="351"/>
      <c r="I9" s="351"/>
      <c r="L9" s="349"/>
      <c r="M9" s="349"/>
      <c r="N9" s="1722"/>
      <c r="O9" s="1723"/>
      <c r="P9" s="1723"/>
      <c r="Q9" s="1723"/>
      <c r="R9" s="1724"/>
      <c r="S9" s="353"/>
      <c r="T9" s="353"/>
      <c r="U9" s="353"/>
      <c r="V9" s="353"/>
      <c r="W9" s="353"/>
      <c r="X9" s="353"/>
      <c r="Y9" s="353"/>
      <c r="Z9" s="353"/>
      <c r="AA9" s="353"/>
    </row>
    <row r="10" spans="1:27" ht="13.5" customHeight="1" x14ac:dyDescent="0.2">
      <c r="B10" s="350"/>
      <c r="C10" s="354" t="s">
        <v>233</v>
      </c>
      <c r="F10" s="355"/>
      <c r="G10" s="1732" t="s">
        <v>973</v>
      </c>
      <c r="H10" s="1718"/>
      <c r="I10" s="1718"/>
      <c r="J10" s="356"/>
      <c r="K10" s="356"/>
      <c r="L10" s="356"/>
      <c r="M10" s="349"/>
      <c r="N10" s="1722"/>
      <c r="O10" s="1723"/>
      <c r="P10" s="1723"/>
      <c r="Q10" s="1723"/>
      <c r="R10" s="1724"/>
    </row>
    <row r="11" spans="1:27" ht="9.75" customHeight="1" x14ac:dyDescent="0.2">
      <c r="F11" s="357"/>
      <c r="G11" s="1739" t="s">
        <v>573</v>
      </c>
      <c r="H11" s="1739"/>
      <c r="I11" s="1739"/>
      <c r="J11" s="358"/>
      <c r="K11" s="358"/>
      <c r="L11" s="349"/>
      <c r="M11" s="349"/>
      <c r="N11" s="1722"/>
      <c r="O11" s="1723"/>
      <c r="P11" s="1723"/>
      <c r="Q11" s="1723"/>
      <c r="R11" s="1724"/>
    </row>
    <row r="12" spans="1:27" ht="7.5" customHeight="1" x14ac:dyDescent="0.2">
      <c r="F12" s="357"/>
      <c r="G12" s="359"/>
      <c r="H12" s="359"/>
      <c r="I12" s="359"/>
      <c r="J12" s="358"/>
      <c r="K12" s="358"/>
      <c r="L12" s="349"/>
      <c r="M12" s="349"/>
      <c r="N12" s="1722"/>
      <c r="O12" s="1723"/>
      <c r="P12" s="1723"/>
      <c r="Q12" s="1723"/>
      <c r="R12" s="1724"/>
    </row>
    <row r="13" spans="1:27" ht="13.5" customHeight="1" x14ac:dyDescent="0.2">
      <c r="C13" s="354" t="s">
        <v>271</v>
      </c>
      <c r="D13" s="360"/>
      <c r="E13" s="361"/>
      <c r="F13" s="361"/>
      <c r="G13" s="1728" t="s">
        <v>970</v>
      </c>
      <c r="H13" s="1728"/>
      <c r="I13" s="1728"/>
      <c r="J13" s="1728"/>
      <c r="K13" s="1728"/>
      <c r="L13" s="1728"/>
      <c r="M13" s="349"/>
      <c r="N13" s="1725"/>
      <c r="O13" s="1726"/>
      <c r="P13" s="1726"/>
      <c r="Q13" s="1726"/>
      <c r="R13" s="1727"/>
      <c r="W13" s="1580"/>
    </row>
    <row r="14" spans="1:27" ht="13.5" customHeight="1" x14ac:dyDescent="0.2">
      <c r="C14" s="362" t="s">
        <v>272</v>
      </c>
      <c r="D14" s="363"/>
      <c r="E14" s="364"/>
      <c r="F14" s="364"/>
      <c r="G14" s="1729">
        <v>1086002026</v>
      </c>
      <c r="H14" s="1729"/>
      <c r="I14" s="1729"/>
      <c r="J14" s="1729"/>
      <c r="K14" s="1729"/>
      <c r="L14" s="1729"/>
      <c r="M14" s="349"/>
      <c r="N14" s="365"/>
      <c r="O14" s="365"/>
      <c r="P14" s="365"/>
      <c r="Q14" s="365"/>
      <c r="R14" s="365"/>
    </row>
    <row r="15" spans="1:27" ht="9.75" customHeight="1" x14ac:dyDescent="0.2">
      <c r="A15" s="363"/>
      <c r="B15" s="363"/>
      <c r="C15" s="363"/>
      <c r="D15" s="363"/>
      <c r="E15" s="366"/>
      <c r="F15" s="366"/>
      <c r="G15" s="366"/>
      <c r="H15" s="352"/>
      <c r="I15" s="352"/>
      <c r="J15" s="352"/>
    </row>
    <row r="16" spans="1:27" ht="16.5" customHeight="1" x14ac:dyDescent="0.2">
      <c r="A16" s="1748" t="s">
        <v>847</v>
      </c>
      <c r="B16" s="1748"/>
      <c r="C16" s="1748"/>
      <c r="D16" s="1748"/>
      <c r="E16" s="1748"/>
      <c r="F16" s="1748"/>
      <c r="G16" s="1748"/>
      <c r="H16" s="1748"/>
      <c r="I16" s="1748"/>
      <c r="J16" s="1748"/>
      <c r="K16" s="1748"/>
      <c r="L16" s="1748"/>
      <c r="M16" s="1748"/>
      <c r="N16" s="1748"/>
      <c r="O16" s="1748"/>
      <c r="P16" s="1748"/>
      <c r="Q16" s="1748"/>
      <c r="R16" s="1748"/>
    </row>
    <row r="17" spans="1:18" ht="12.75" customHeight="1" x14ac:dyDescent="0.2">
      <c r="A17" s="1748"/>
      <c r="B17" s="1748"/>
      <c r="C17" s="1748"/>
      <c r="D17" s="1748"/>
      <c r="E17" s="1748"/>
      <c r="F17" s="1748"/>
      <c r="G17" s="1748"/>
      <c r="H17" s="1748"/>
      <c r="I17" s="1748"/>
      <c r="J17" s="1748"/>
      <c r="K17" s="1748"/>
      <c r="L17" s="1748"/>
      <c r="M17" s="1748"/>
      <c r="N17" s="1748"/>
      <c r="O17" s="1748"/>
      <c r="P17" s="1748"/>
      <c r="Q17" s="1748"/>
      <c r="R17" s="1748"/>
    </row>
    <row r="18" spans="1:18" ht="2.25" hidden="1" customHeight="1" x14ac:dyDescent="0.2">
      <c r="A18" s="1748"/>
      <c r="B18" s="1748"/>
      <c r="C18" s="1748"/>
      <c r="D18" s="1748"/>
      <c r="E18" s="1748"/>
      <c r="F18" s="1748"/>
      <c r="G18" s="1748"/>
      <c r="H18" s="1748"/>
      <c r="I18" s="1748"/>
      <c r="J18" s="1748"/>
      <c r="K18" s="1748"/>
      <c r="L18" s="1748"/>
      <c r="M18" s="1748"/>
      <c r="N18" s="1748"/>
      <c r="O18" s="1748"/>
      <c r="P18" s="1748"/>
      <c r="Q18" s="1748"/>
      <c r="R18" s="1748"/>
    </row>
    <row r="19" spans="1:18" ht="16.5" hidden="1" customHeight="1" x14ac:dyDescent="0.2">
      <c r="A19" s="367"/>
      <c r="B19" s="367"/>
      <c r="C19" s="367"/>
      <c r="D19" s="367"/>
      <c r="E19" s="368"/>
      <c r="F19" s="368"/>
      <c r="G19" s="368"/>
      <c r="H19" s="369"/>
      <c r="I19" s="369"/>
      <c r="J19" s="369"/>
      <c r="K19" s="370"/>
      <c r="L19" s="370"/>
      <c r="M19" s="370"/>
      <c r="N19" s="370"/>
      <c r="O19" s="370"/>
      <c r="P19" s="370"/>
      <c r="Q19" s="370"/>
      <c r="R19" s="370"/>
    </row>
    <row r="20" spans="1:18" ht="16.5" hidden="1" customHeight="1" x14ac:dyDescent="0.2">
      <c r="A20" s="363"/>
      <c r="B20" s="363"/>
      <c r="C20" s="363"/>
      <c r="D20" s="363"/>
      <c r="E20" s="366"/>
      <c r="F20" s="366"/>
      <c r="G20" s="366"/>
      <c r="H20" s="352"/>
      <c r="I20" s="352"/>
      <c r="J20" s="352"/>
    </row>
    <row r="21" spans="1:18" ht="6.75" customHeight="1" thickBot="1" x14ac:dyDescent="0.25">
      <c r="A21" s="363"/>
      <c r="B21" s="363"/>
      <c r="C21" s="363"/>
      <c r="D21" s="363"/>
      <c r="E21" s="366"/>
      <c r="F21" s="366"/>
      <c r="G21" s="366"/>
      <c r="H21" s="352"/>
      <c r="I21" s="352"/>
      <c r="J21" s="352"/>
    </row>
    <row r="22" spans="1:18" ht="16.5" hidden="1" customHeight="1" thickBot="1" x14ac:dyDescent="0.25">
      <c r="A22" s="371"/>
      <c r="B22" s="371"/>
      <c r="C22" s="371"/>
      <c r="D22" s="371"/>
      <c r="E22" s="372"/>
      <c r="F22" s="372"/>
      <c r="G22" s="372"/>
      <c r="H22" s="373"/>
      <c r="I22" s="373"/>
      <c r="J22" s="373"/>
      <c r="K22" s="373"/>
      <c r="L22" s="373"/>
      <c r="M22" s="373"/>
      <c r="N22" s="373"/>
      <c r="O22" s="373"/>
      <c r="P22" s="373"/>
      <c r="Q22" s="373"/>
      <c r="R22" s="374"/>
    </row>
    <row r="23" spans="1:18" s="352" customFormat="1" ht="2.25" customHeight="1" thickTop="1" x14ac:dyDescent="0.2">
      <c r="A23" s="375"/>
      <c r="B23" s="375"/>
      <c r="C23" s="375"/>
      <c r="D23" s="375"/>
      <c r="E23" s="375"/>
      <c r="F23" s="375"/>
      <c r="G23" s="375"/>
      <c r="H23" s="376"/>
      <c r="I23" s="376"/>
      <c r="J23" s="375"/>
      <c r="K23" s="375"/>
      <c r="L23" s="375"/>
      <c r="M23" s="375"/>
      <c r="N23" s="375"/>
      <c r="O23" s="375"/>
      <c r="P23" s="375"/>
      <c r="Q23" s="375"/>
    </row>
    <row r="24" spans="1:18" ht="12.75" x14ac:dyDescent="0.2">
      <c r="D24" s="1742" t="str">
        <f>G13</f>
        <v>Scott-Morgan CUSD #2</v>
      </c>
      <c r="E24" s="1742"/>
      <c r="F24" s="1742"/>
      <c r="G24" s="1742"/>
      <c r="H24" s="1742"/>
      <c r="I24" s="1743"/>
      <c r="J24" s="1743"/>
      <c r="K24" s="377" t="s">
        <v>340</v>
      </c>
      <c r="L24" s="378"/>
      <c r="M24" s="1718" t="s">
        <v>971</v>
      </c>
      <c r="N24" s="1718"/>
      <c r="O24" s="1718"/>
      <c r="P24" s="1718"/>
      <c r="Q24" s="341" t="s">
        <v>430</v>
      </c>
    </row>
    <row r="25" spans="1:18" ht="15" x14ac:dyDescent="0.25">
      <c r="G25" s="379"/>
      <c r="H25" s="1741">
        <v>44013</v>
      </c>
      <c r="I25" s="1741"/>
      <c r="J25" s="1741"/>
      <c r="K25" s="379"/>
      <c r="L25" s="352"/>
      <c r="M25" s="1746">
        <v>44377</v>
      </c>
      <c r="N25" s="1747"/>
      <c r="O25" s="1747"/>
      <c r="P25" s="1747"/>
      <c r="Q25" s="341" t="s">
        <v>431</v>
      </c>
    </row>
    <row r="26" spans="1:18" ht="6.75" customHeight="1" x14ac:dyDescent="0.25">
      <c r="G26" s="379"/>
      <c r="H26" s="380"/>
      <c r="I26" s="380"/>
      <c r="J26" s="380"/>
      <c r="K26" s="379"/>
      <c r="L26" s="352"/>
      <c r="M26" s="381"/>
      <c r="N26" s="381"/>
      <c r="O26" s="381"/>
      <c r="P26" s="382"/>
    </row>
    <row r="27" spans="1:18" ht="12.75" x14ac:dyDescent="0.2">
      <c r="G27" s="1750" t="str">
        <f>D24</f>
        <v>Scott-Morgan CUSD #2</v>
      </c>
      <c r="H27" s="1750"/>
      <c r="I27" s="1750"/>
      <c r="J27" s="1750"/>
      <c r="K27" s="1750"/>
      <c r="L27" s="1750"/>
      <c r="M27" s="1750"/>
      <c r="N27" s="1750"/>
      <c r="O27" s="1750"/>
      <c r="P27" s="1750"/>
      <c r="Q27" s="341" t="s">
        <v>236</v>
      </c>
    </row>
    <row r="28" spans="1:18" ht="12.75" x14ac:dyDescent="0.2">
      <c r="A28" s="407" t="s">
        <v>741</v>
      </c>
      <c r="D28" s="1744" t="str">
        <f>M24</f>
        <v>Scott &amp; Morgan</v>
      </c>
      <c r="E28" s="1745"/>
      <c r="F28" s="1745"/>
      <c r="G28" s="341" t="s">
        <v>430</v>
      </c>
    </row>
    <row r="29" spans="1:18" ht="6" customHeight="1" x14ac:dyDescent="0.2"/>
    <row r="30" spans="1:18" ht="12" x14ac:dyDescent="0.2"/>
    <row r="31" spans="1:18" ht="12.75" x14ac:dyDescent="0.2">
      <c r="I31" s="352"/>
      <c r="J31" s="378"/>
      <c r="K31" s="1579" t="s">
        <v>972</v>
      </c>
      <c r="L31" s="383" t="s">
        <v>279</v>
      </c>
      <c r="M31" s="1740" t="s">
        <v>974</v>
      </c>
      <c r="N31" s="1740"/>
      <c r="O31" s="341" t="s">
        <v>436</v>
      </c>
      <c r="P31" s="384" t="s">
        <v>975</v>
      </c>
      <c r="Q31" s="341" t="s">
        <v>430</v>
      </c>
    </row>
    <row r="32" spans="1:18" ht="68.25" customHeight="1" x14ac:dyDescent="0.2"/>
    <row r="33" spans="3:16" ht="12.75" customHeight="1" x14ac:dyDescent="0.25">
      <c r="D33" s="1741">
        <f>H25</f>
        <v>44013</v>
      </c>
      <c r="E33" s="1741"/>
      <c r="F33" s="1741"/>
      <c r="G33" s="385"/>
      <c r="H33" s="352"/>
      <c r="I33" s="1741">
        <f>M25</f>
        <v>44377</v>
      </c>
      <c r="J33" s="1741"/>
      <c r="K33" s="1741"/>
      <c r="L33" s="386" t="s">
        <v>431</v>
      </c>
      <c r="M33" s="387"/>
    </row>
    <row r="34" spans="3:16" ht="7.5" customHeight="1" x14ac:dyDescent="0.2"/>
    <row r="35" spans="3:16" ht="58.5" customHeight="1" x14ac:dyDescent="0.2"/>
    <row r="36" spans="3:16" ht="14.1" customHeight="1" x14ac:dyDescent="0.2">
      <c r="O36" s="1749" t="s">
        <v>972</v>
      </c>
      <c r="P36" s="1749"/>
    </row>
    <row r="37" spans="3:16" ht="15.6" customHeight="1" x14ac:dyDescent="0.2">
      <c r="C37" s="352"/>
      <c r="D37" s="1740" t="s">
        <v>974</v>
      </c>
      <c r="E37" s="1740"/>
      <c r="F37" s="388"/>
      <c r="G37" s="384" t="s">
        <v>975</v>
      </c>
      <c r="H37" s="352"/>
      <c r="I37" s="352"/>
      <c r="J37" s="378"/>
      <c r="K37" s="1579">
        <v>6</v>
      </c>
      <c r="L37" s="388"/>
      <c r="M37" s="389"/>
      <c r="N37" s="1579">
        <v>0</v>
      </c>
      <c r="O37" s="352"/>
    </row>
    <row r="38" spans="3:16" ht="6" customHeight="1" x14ac:dyDescent="0.2">
      <c r="C38" s="352"/>
      <c r="D38" s="390"/>
      <c r="E38" s="391"/>
      <c r="F38" s="388"/>
      <c r="G38" s="392"/>
      <c r="H38" s="352"/>
      <c r="I38" s="352"/>
      <c r="J38" s="378"/>
      <c r="K38" s="389"/>
      <c r="L38" s="388"/>
      <c r="M38" s="389"/>
      <c r="N38" s="352"/>
      <c r="O38" s="352"/>
    </row>
    <row r="39" spans="3:16" ht="12" hidden="1" x14ac:dyDescent="0.2"/>
    <row r="40" spans="3:16" ht="12" x14ac:dyDescent="0.2">
      <c r="E40" s="393"/>
    </row>
    <row r="41" spans="3:16" ht="12.2" customHeight="1" x14ac:dyDescent="0.2">
      <c r="D41" s="1733" t="s">
        <v>739</v>
      </c>
      <c r="E41" s="1734"/>
      <c r="F41" s="1734"/>
      <c r="G41" s="1734"/>
      <c r="H41" s="1734"/>
      <c r="I41" s="1735"/>
      <c r="J41" s="1733" t="s">
        <v>740</v>
      </c>
      <c r="K41" s="1734"/>
      <c r="L41" s="1734"/>
      <c r="M41" s="1734"/>
      <c r="N41" s="1734"/>
      <c r="O41" s="1735"/>
    </row>
    <row r="42" spans="3:16" ht="18" customHeight="1" x14ac:dyDescent="0.2">
      <c r="D42" s="1736" t="s">
        <v>976</v>
      </c>
      <c r="E42" s="1737"/>
      <c r="F42" s="1737"/>
      <c r="G42" s="1737"/>
      <c r="H42" s="1737"/>
      <c r="I42" s="1738"/>
      <c r="J42" s="1736"/>
      <c r="K42" s="1737"/>
      <c r="L42" s="1737"/>
      <c r="M42" s="1737"/>
      <c r="N42" s="1737"/>
      <c r="O42" s="1738"/>
    </row>
    <row r="43" spans="3:16" ht="18" customHeight="1" x14ac:dyDescent="0.2">
      <c r="D43" s="1736" t="s">
        <v>977</v>
      </c>
      <c r="E43" s="1737"/>
      <c r="F43" s="1737"/>
      <c r="G43" s="1737"/>
      <c r="H43" s="1737"/>
      <c r="I43" s="1738"/>
      <c r="J43" s="1736"/>
      <c r="K43" s="1737"/>
      <c r="L43" s="1737"/>
      <c r="M43" s="1737"/>
      <c r="N43" s="1737"/>
      <c r="O43" s="1738"/>
    </row>
    <row r="44" spans="3:16" ht="18" customHeight="1" x14ac:dyDescent="0.2">
      <c r="D44" s="1736" t="s">
        <v>978</v>
      </c>
      <c r="E44" s="1737"/>
      <c r="F44" s="1737"/>
      <c r="G44" s="1737"/>
      <c r="H44" s="1737"/>
      <c r="I44" s="1738"/>
      <c r="J44" s="1736"/>
      <c r="K44" s="1737"/>
      <c r="L44" s="1737"/>
      <c r="M44" s="1737"/>
      <c r="N44" s="1737"/>
      <c r="O44" s="1738"/>
    </row>
    <row r="45" spans="3:16" ht="18" customHeight="1" x14ac:dyDescent="0.2">
      <c r="D45" s="1736" t="s">
        <v>979</v>
      </c>
      <c r="E45" s="1737"/>
      <c r="F45" s="1737"/>
      <c r="G45" s="1737"/>
      <c r="H45" s="1737"/>
      <c r="I45" s="1738"/>
      <c r="J45" s="1736"/>
      <c r="K45" s="1737"/>
      <c r="L45" s="1737"/>
      <c r="M45" s="1737"/>
      <c r="N45" s="1737"/>
      <c r="O45" s="1738"/>
    </row>
    <row r="46" spans="3:16" ht="18" customHeight="1" x14ac:dyDescent="0.2">
      <c r="D46" s="1736" t="s">
        <v>980</v>
      </c>
      <c r="E46" s="1737"/>
      <c r="F46" s="1737"/>
      <c r="G46" s="1737"/>
      <c r="H46" s="1737"/>
      <c r="I46" s="1738"/>
      <c r="J46" s="1736"/>
      <c r="K46" s="1737"/>
      <c r="L46" s="1737"/>
      <c r="M46" s="1737"/>
      <c r="N46" s="1737"/>
      <c r="O46" s="1738"/>
    </row>
    <row r="47" spans="3:16" ht="18" customHeight="1" x14ac:dyDescent="0.2">
      <c r="D47" s="1736" t="s">
        <v>981</v>
      </c>
      <c r="E47" s="1737"/>
      <c r="F47" s="1737"/>
      <c r="G47" s="1737"/>
      <c r="H47" s="1737"/>
      <c r="I47" s="1738"/>
      <c r="J47" s="1736"/>
      <c r="K47" s="1737"/>
      <c r="L47" s="1737"/>
      <c r="M47" s="1737"/>
      <c r="N47" s="1737"/>
      <c r="O47" s="1738"/>
    </row>
    <row r="48" spans="3:16" ht="18" customHeight="1" x14ac:dyDescent="0.2">
      <c r="D48" s="1736"/>
      <c r="E48" s="1737"/>
      <c r="F48" s="1737"/>
      <c r="G48" s="1737"/>
      <c r="H48" s="1737"/>
      <c r="I48" s="1738"/>
      <c r="J48" s="1736"/>
      <c r="K48" s="1737"/>
      <c r="L48" s="1737"/>
      <c r="M48" s="1737"/>
      <c r="N48" s="1737"/>
      <c r="O48" s="1738"/>
    </row>
    <row r="49" spans="1:21" ht="18" customHeight="1" x14ac:dyDescent="0.2">
      <c r="D49" s="1736"/>
      <c r="E49" s="1737"/>
      <c r="F49" s="1737"/>
      <c r="G49" s="1737"/>
      <c r="H49" s="1737"/>
      <c r="I49" s="1738"/>
      <c r="J49" s="1736"/>
      <c r="K49" s="1737"/>
      <c r="L49" s="1737"/>
      <c r="M49" s="1737"/>
      <c r="N49" s="1737"/>
      <c r="O49" s="1738"/>
      <c r="U49" s="1580"/>
    </row>
    <row r="50" spans="1:21" ht="18" customHeight="1" x14ac:dyDescent="0.2">
      <c r="D50" s="1736"/>
      <c r="E50" s="1737"/>
      <c r="F50" s="1737"/>
      <c r="G50" s="1737"/>
      <c r="H50" s="1737"/>
      <c r="I50" s="1738"/>
      <c r="J50" s="1736"/>
      <c r="K50" s="1737"/>
      <c r="L50" s="1737"/>
      <c r="M50" s="1737"/>
      <c r="N50" s="1737"/>
      <c r="O50" s="1738"/>
    </row>
    <row r="51" spans="1:21" ht="18" customHeight="1" x14ac:dyDescent="0.2">
      <c r="D51" s="1753"/>
      <c r="E51" s="1754"/>
      <c r="F51" s="1754"/>
      <c r="G51" s="1754"/>
      <c r="H51" s="1754"/>
      <c r="I51" s="1755"/>
      <c r="J51" s="1753"/>
      <c r="K51" s="1754"/>
      <c r="L51" s="1754"/>
      <c r="M51" s="1754"/>
      <c r="N51" s="1754"/>
      <c r="O51" s="1755"/>
    </row>
    <row r="52" spans="1:21" ht="6" customHeight="1" x14ac:dyDescent="0.2">
      <c r="D52" s="352"/>
      <c r="E52" s="352"/>
      <c r="F52" s="352"/>
      <c r="G52" s="352"/>
      <c r="H52" s="352"/>
      <c r="I52" s="352"/>
      <c r="J52" s="352"/>
      <c r="K52" s="352"/>
      <c r="L52" s="352"/>
      <c r="M52" s="352"/>
      <c r="N52" s="352"/>
      <c r="O52" s="352"/>
    </row>
    <row r="53" spans="1:21" ht="12.75" x14ac:dyDescent="0.2">
      <c r="B53" s="394"/>
      <c r="C53" s="395" t="s">
        <v>572</v>
      </c>
      <c r="D53" s="1751" t="s">
        <v>344</v>
      </c>
      <c r="E53" s="1752"/>
      <c r="F53" s="1752"/>
      <c r="G53" s="1752"/>
      <c r="H53" s="1752"/>
      <c r="I53" s="1752"/>
      <c r="J53" s="1752"/>
      <c r="K53" s="1752"/>
      <c r="L53" s="1752"/>
      <c r="M53" s="1752"/>
      <c r="N53" s="1752"/>
      <c r="O53" s="1752"/>
    </row>
    <row r="54" spans="1:21" ht="12.75" x14ac:dyDescent="0.2">
      <c r="B54" s="394"/>
      <c r="C54" s="395" t="s">
        <v>701</v>
      </c>
      <c r="D54" s="408" t="s">
        <v>702</v>
      </c>
      <c r="F54" s="396"/>
      <c r="G54" s="396"/>
      <c r="H54" s="396"/>
      <c r="I54" s="396"/>
      <c r="J54" s="396"/>
      <c r="K54" s="396"/>
      <c r="L54" s="396"/>
      <c r="M54" s="396"/>
      <c r="N54" s="396"/>
      <c r="O54" s="396"/>
      <c r="P54" s="396"/>
      <c r="Q54" s="396"/>
      <c r="R54" s="396"/>
      <c r="S54" s="396"/>
      <c r="T54" s="396"/>
    </row>
    <row r="55" spans="1:21" ht="6" customHeight="1" x14ac:dyDescent="0.2"/>
    <row r="56" spans="1:21" ht="12" x14ac:dyDescent="0.2">
      <c r="B56" s="352"/>
      <c r="C56" s="397" t="s">
        <v>158</v>
      </c>
      <c r="D56" s="398" t="s">
        <v>157</v>
      </c>
      <c r="E56" s="399"/>
      <c r="F56" s="399"/>
      <c r="G56" s="398"/>
      <c r="H56" s="398"/>
      <c r="I56" s="398"/>
      <c r="J56" s="398"/>
      <c r="K56" s="398"/>
      <c r="L56" s="398"/>
      <c r="M56" s="398"/>
      <c r="N56" s="398"/>
      <c r="O56" s="398"/>
    </row>
    <row r="57" spans="1:21" ht="12" x14ac:dyDescent="0.2">
      <c r="A57" s="400"/>
      <c r="C57" s="399"/>
      <c r="D57" s="398" t="s">
        <v>160</v>
      </c>
      <c r="E57" s="399"/>
      <c r="F57" s="398"/>
      <c r="G57" s="398"/>
      <c r="H57" s="398"/>
      <c r="I57" s="398"/>
      <c r="J57" s="398"/>
      <c r="K57" s="398"/>
      <c r="L57" s="398"/>
      <c r="M57" s="398"/>
      <c r="N57" s="398"/>
      <c r="O57" s="398"/>
    </row>
    <row r="58" spans="1:21" ht="12" x14ac:dyDescent="0.2">
      <c r="C58" s="401" t="s">
        <v>159</v>
      </c>
      <c r="D58" s="399" t="s">
        <v>661</v>
      </c>
      <c r="E58" s="399"/>
      <c r="F58" s="399"/>
      <c r="G58" s="399"/>
      <c r="H58" s="399"/>
      <c r="I58" s="399"/>
      <c r="J58" s="399"/>
      <c r="K58" s="399"/>
      <c r="L58" s="399"/>
      <c r="M58" s="399"/>
      <c r="N58" s="399"/>
      <c r="O58" s="399"/>
    </row>
    <row r="59" spans="1:21" ht="12" x14ac:dyDescent="0.2">
      <c r="C59" s="399"/>
      <c r="D59" s="399" t="s">
        <v>843</v>
      </c>
      <c r="E59" s="399"/>
      <c r="F59" s="399"/>
      <c r="G59" s="399"/>
      <c r="H59" s="399"/>
      <c r="I59" s="399"/>
      <c r="L59" s="1481" t="s">
        <v>714</v>
      </c>
      <c r="M59" s="1481"/>
      <c r="N59" s="1481"/>
      <c r="O59" s="1481"/>
      <c r="P59" s="1481"/>
    </row>
    <row r="60" spans="1:21" ht="12" x14ac:dyDescent="0.2">
      <c r="A60" s="352"/>
      <c r="B60" s="402"/>
      <c r="C60" s="403"/>
      <c r="D60" s="1483" t="s">
        <v>844</v>
      </c>
      <c r="E60" s="399"/>
      <c r="F60" s="403"/>
      <c r="G60" s="403"/>
      <c r="H60" s="403"/>
      <c r="I60" s="403"/>
      <c r="J60" s="403"/>
      <c r="K60" s="403"/>
      <c r="L60" s="403"/>
      <c r="M60" s="403"/>
      <c r="N60" s="403"/>
      <c r="O60" s="403"/>
      <c r="P60" s="352"/>
      <c r="Q60" s="352"/>
    </row>
    <row r="61" spans="1:21" ht="4.5" customHeight="1" thickBot="1" x14ac:dyDescent="0.25">
      <c r="A61" s="404"/>
      <c r="B61" s="404"/>
      <c r="C61" s="404"/>
      <c r="D61" s="404"/>
      <c r="E61" s="404"/>
      <c r="F61" s="404"/>
      <c r="G61" s="404"/>
      <c r="H61" s="404"/>
      <c r="I61" s="404"/>
      <c r="J61" s="404"/>
      <c r="K61" s="404"/>
      <c r="L61" s="404"/>
      <c r="M61" s="404"/>
      <c r="N61" s="404"/>
      <c r="O61" s="404"/>
      <c r="P61" s="404"/>
      <c r="Q61" s="404"/>
    </row>
    <row r="62" spans="1:21" ht="4.5" customHeight="1" thickTop="1" x14ac:dyDescent="0.2"/>
    <row r="63" spans="1:21" ht="12" x14ac:dyDescent="0.2">
      <c r="C63" s="399" t="s">
        <v>935</v>
      </c>
      <c r="E63" s="399" t="s">
        <v>883</v>
      </c>
    </row>
    <row r="64" spans="1:21" ht="12" x14ac:dyDescent="0.2">
      <c r="C64" s="405" t="str">
        <f>G13</f>
        <v>Scott-Morgan CUSD #2</v>
      </c>
    </row>
    <row r="65" spans="3:3" ht="12" x14ac:dyDescent="0.2">
      <c r="C65" s="406">
        <f>G14</f>
        <v>1086002026</v>
      </c>
    </row>
  </sheetData>
  <sheetProtection algorithmName="SHA-512" hashValue="DDjrQI3IknOgHiiShAuZ0uC+SvzSoFJLW6Rf+bZMwB1sgNqv3yCq6WVEuByP6TOtuxtklResM+FcxpbLBHe2Ug==" saltValue="wJ9EgNtTffrl2h9jCzekkw==" spinCount="100000" sheet="1" objects="1" scenarios="1"/>
  <mergeCells count="45">
    <mergeCell ref="D46:I46"/>
    <mergeCell ref="J46:O46"/>
    <mergeCell ref="D43:I43"/>
    <mergeCell ref="J43:O43"/>
    <mergeCell ref="J44:O44"/>
    <mergeCell ref="D45:I45"/>
    <mergeCell ref="J45:O45"/>
    <mergeCell ref="D44:I44"/>
    <mergeCell ref="D53:O53"/>
    <mergeCell ref="J47:O47"/>
    <mergeCell ref="D47:I47"/>
    <mergeCell ref="J50:O50"/>
    <mergeCell ref="D48:I48"/>
    <mergeCell ref="J48:O48"/>
    <mergeCell ref="D49:I49"/>
    <mergeCell ref="D50:I50"/>
    <mergeCell ref="J51:O51"/>
    <mergeCell ref="D51:I51"/>
    <mergeCell ref="J49:O49"/>
    <mergeCell ref="D41:I41"/>
    <mergeCell ref="J41:O41"/>
    <mergeCell ref="D42:I42"/>
    <mergeCell ref="G11:I11"/>
    <mergeCell ref="M31:N31"/>
    <mergeCell ref="H25:J25"/>
    <mergeCell ref="D24:J24"/>
    <mergeCell ref="D28:F28"/>
    <mergeCell ref="M25:P25"/>
    <mergeCell ref="A16:R18"/>
    <mergeCell ref="I33:K33"/>
    <mergeCell ref="D37:E37"/>
    <mergeCell ref="J42:O42"/>
    <mergeCell ref="D33:F33"/>
    <mergeCell ref="O36:P36"/>
    <mergeCell ref="G27:P27"/>
    <mergeCell ref="F1:M1"/>
    <mergeCell ref="F3:M3"/>
    <mergeCell ref="F4:M4"/>
    <mergeCell ref="F2:M2"/>
    <mergeCell ref="M24:P24"/>
    <mergeCell ref="N3:R13"/>
    <mergeCell ref="G13:L13"/>
    <mergeCell ref="G14:L14"/>
    <mergeCell ref="F5:M5"/>
    <mergeCell ref="G10:I10"/>
  </mergeCells>
  <phoneticPr fontId="0" type="noConversion"/>
  <hyperlinks>
    <hyperlink ref="L59:P59" r:id="rId1" display="https://sec1.isbe.net/attachmgr/default.aspx " xr:uid="{00000000-0004-0000-0000-000000000000}"/>
  </hyperlinks>
  <pageMargins left="0.22" right="0.18" top="0.28000000000000003" bottom="0.23" header="0" footer="0.25"/>
  <pageSetup scale="95" orientation="portrait" useFirstPageNumber="1" r:id="rId2"/>
  <headerFooter alignWithMargins="0">
    <oddFooter>Page &amp;P&amp;R&amp;F</oddFooter>
  </headerFooter>
  <ignoredErrors>
    <ignoredError sqref="D33 I33" unlockedFormula="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72"/>
  <sheetViews>
    <sheetView showGridLines="0" zoomScaleNormal="100" workbookViewId="0">
      <selection activeCell="J10" sqref="J10:L10"/>
    </sheetView>
  </sheetViews>
  <sheetFormatPr defaultRowHeight="15" x14ac:dyDescent="0.25"/>
  <cols>
    <col min="1" max="1" width="2.7109375" style="1604" customWidth="1"/>
    <col min="2" max="2" width="3" style="1604" customWidth="1"/>
    <col min="3" max="3" width="38" style="1604" customWidth="1"/>
    <col min="4" max="4" width="7.7109375" style="1604" customWidth="1"/>
    <col min="5" max="5" width="10.7109375" style="1604" customWidth="1"/>
    <col min="6" max="6" width="11" style="1604" customWidth="1"/>
    <col min="7" max="7" width="11.7109375" style="1604" customWidth="1"/>
    <col min="8" max="8" width="12.42578125" style="1604" customWidth="1"/>
    <col min="9" max="9" width="10.85546875" style="1604" customWidth="1"/>
    <col min="10" max="10" width="12.42578125" style="1604" customWidth="1"/>
    <col min="11" max="11" width="10.5703125" style="1604" customWidth="1"/>
    <col min="12" max="12" width="13.140625" style="1604" customWidth="1"/>
    <col min="13" max="13" width="12" style="1604" customWidth="1"/>
    <col min="14" max="14" width="17.85546875" style="1604" customWidth="1"/>
    <col min="15" max="16384" width="9.140625" style="1604"/>
  </cols>
  <sheetData>
    <row r="1" spans="1:14" ht="15" customHeight="1" x14ac:dyDescent="0.25">
      <c r="A1" s="1882" t="s">
        <v>921</v>
      </c>
      <c r="B1" s="1883"/>
      <c r="C1" s="1883"/>
      <c r="D1" s="1883"/>
      <c r="E1" s="1883"/>
      <c r="F1" s="1883"/>
      <c r="G1" s="1883"/>
      <c r="H1" s="1883"/>
      <c r="I1" s="1883"/>
      <c r="J1" s="1883"/>
      <c r="K1" s="1883"/>
      <c r="L1" s="1676"/>
      <c r="M1" s="1677"/>
      <c r="N1" s="1678"/>
    </row>
    <row r="2" spans="1:14" x14ac:dyDescent="0.25">
      <c r="A2" s="1884" t="s">
        <v>461</v>
      </c>
      <c r="B2" s="1885"/>
      <c r="C2" s="1885"/>
      <c r="D2" s="1885"/>
      <c r="E2" s="1885"/>
      <c r="F2" s="1885"/>
      <c r="G2" s="1885"/>
      <c r="H2" s="1885"/>
      <c r="I2" s="1885"/>
      <c r="J2" s="1885"/>
      <c r="K2" s="1885"/>
      <c r="L2" s="1679"/>
      <c r="M2" s="1620"/>
      <c r="N2" s="1623"/>
    </row>
    <row r="3" spans="1:14" x14ac:dyDescent="0.25">
      <c r="A3" s="1680" t="s">
        <v>965</v>
      </c>
      <c r="B3" s="1620"/>
      <c r="C3" s="1620"/>
      <c r="D3" s="1620"/>
      <c r="E3" s="1620"/>
      <c r="F3" s="1620"/>
      <c r="G3" s="1681"/>
      <c r="H3" s="1620"/>
      <c r="I3" s="1620"/>
      <c r="J3" s="1620"/>
      <c r="K3" s="1620"/>
      <c r="L3" s="1679"/>
      <c r="M3" s="1620"/>
      <c r="N3" s="1623"/>
    </row>
    <row r="4" spans="1:14" x14ac:dyDescent="0.25">
      <c r="A4" s="1682"/>
      <c r="B4" s="1620"/>
      <c r="C4" s="1620"/>
      <c r="D4" s="1620"/>
      <c r="E4" s="1620"/>
      <c r="F4" s="1620"/>
      <c r="G4" s="1681"/>
      <c r="H4" s="1620"/>
      <c r="I4" s="1620"/>
      <c r="J4" s="1620"/>
      <c r="K4" s="1620"/>
      <c r="L4" s="1679"/>
      <c r="M4" s="1620"/>
      <c r="N4" s="1623"/>
    </row>
    <row r="5" spans="1:14" ht="30.75" customHeight="1" x14ac:dyDescent="0.25">
      <c r="A5" s="1886" t="s">
        <v>963</v>
      </c>
      <c r="B5" s="1887"/>
      <c r="C5" s="1887"/>
      <c r="D5" s="1887"/>
      <c r="E5" s="1887"/>
      <c r="F5" s="1887"/>
      <c r="G5" s="1887"/>
      <c r="H5" s="1887"/>
      <c r="I5" s="1887"/>
      <c r="J5" s="1887"/>
      <c r="K5" s="1887"/>
      <c r="L5" s="1887"/>
      <c r="M5" s="1887"/>
      <c r="N5" s="1888"/>
    </row>
    <row r="6" spans="1:14" ht="18" customHeight="1" x14ac:dyDescent="0.25">
      <c r="A6" s="1683"/>
      <c r="B6" s="1684"/>
      <c r="C6" s="1684"/>
      <c r="D6" s="1684"/>
      <c r="E6" s="1684"/>
      <c r="F6" s="1684"/>
      <c r="G6" s="1684"/>
      <c r="H6" s="1684"/>
      <c r="I6" s="1684"/>
      <c r="J6" s="1684"/>
      <c r="K6" s="1684"/>
      <c r="L6" s="1684"/>
      <c r="M6" s="1684"/>
      <c r="N6" s="1685"/>
    </row>
    <row r="7" spans="1:14" x14ac:dyDescent="0.25">
      <c r="A7" s="1686" t="s">
        <v>962</v>
      </c>
      <c r="B7" s="1620"/>
      <c r="C7" s="1620"/>
      <c r="D7" s="1620"/>
      <c r="E7" s="1620"/>
      <c r="F7" s="1681"/>
      <c r="G7" s="1681"/>
      <c r="H7" s="1620"/>
      <c r="I7" s="1620"/>
      <c r="J7" s="1620"/>
      <c r="K7" s="1620"/>
      <c r="L7" s="1620"/>
      <c r="M7" s="1620"/>
      <c r="N7" s="1623"/>
    </row>
    <row r="8" spans="1:14" x14ac:dyDescent="0.25">
      <c r="A8" s="1687" t="s">
        <v>964</v>
      </c>
      <c r="B8" s="1620"/>
      <c r="C8" s="1620"/>
      <c r="D8" s="1620"/>
      <c r="E8" s="1620"/>
      <c r="F8" s="1681"/>
      <c r="G8" s="1681"/>
      <c r="H8" s="1590" t="s">
        <v>55</v>
      </c>
      <c r="I8" s="1620"/>
      <c r="J8" s="1620"/>
      <c r="K8" s="1620"/>
      <c r="L8" s="1620"/>
      <c r="M8" s="1620"/>
      <c r="N8" s="1623"/>
    </row>
    <row r="9" spans="1:14" x14ac:dyDescent="0.25">
      <c r="A9" s="1688"/>
      <c r="B9" s="1620"/>
      <c r="C9" s="1620"/>
      <c r="D9" s="1620"/>
      <c r="E9" s="1620"/>
      <c r="F9" s="1681"/>
      <c r="G9" s="1681"/>
      <c r="H9" s="1620"/>
      <c r="I9" s="1620"/>
      <c r="J9" s="1620"/>
      <c r="K9" s="1620"/>
      <c r="L9" s="1620"/>
      <c r="M9" s="1620"/>
      <c r="N9" s="1623"/>
    </row>
    <row r="10" spans="1:14" x14ac:dyDescent="0.25">
      <c r="A10" s="1689" t="s">
        <v>475</v>
      </c>
      <c r="B10" s="1690"/>
      <c r="C10" s="1690"/>
      <c r="D10" s="1690"/>
      <c r="E10" s="1691"/>
      <c r="F10" s="1692"/>
      <c r="G10" s="1681"/>
      <c r="H10" s="1620"/>
      <c r="I10" s="1666" t="s">
        <v>248</v>
      </c>
      <c r="J10" s="1834" t="str">
        <f>Cover!G13</f>
        <v>Scott-Morgan CUSD #2</v>
      </c>
      <c r="K10" s="1834"/>
      <c r="L10" s="1835"/>
      <c r="M10" s="1620"/>
      <c r="N10" s="1623"/>
    </row>
    <row r="11" spans="1:14" x14ac:dyDescent="0.25">
      <c r="A11" s="1836" t="s">
        <v>249</v>
      </c>
      <c r="B11" s="1837"/>
      <c r="C11" s="1837"/>
      <c r="D11" s="1837"/>
      <c r="E11" s="1838"/>
      <c r="F11" s="1693"/>
      <c r="G11" s="1620"/>
      <c r="H11" s="1620"/>
      <c r="I11" s="1666" t="s">
        <v>333</v>
      </c>
      <c r="J11" s="1839">
        <f>Cover!G14</f>
        <v>1086002026</v>
      </c>
      <c r="K11" s="1839"/>
      <c r="L11" s="1839"/>
      <c r="M11" s="1620"/>
      <c r="N11" s="1623"/>
    </row>
    <row r="12" spans="1:14" x14ac:dyDescent="0.25">
      <c r="A12" s="1694"/>
      <c r="B12" s="1695"/>
      <c r="C12" s="1695"/>
      <c r="D12" s="1695"/>
      <c r="E12" s="1696"/>
      <c r="F12" s="1697"/>
      <c r="G12" s="1698"/>
      <c r="H12" s="1698"/>
      <c r="I12" s="1698"/>
      <c r="J12" s="1698"/>
      <c r="K12" s="1698"/>
      <c r="L12" s="1698"/>
      <c r="M12" s="1620"/>
      <c r="N12" s="1623"/>
    </row>
    <row r="13" spans="1:14" x14ac:dyDescent="0.25">
      <c r="A13" s="1699"/>
      <c r="B13" s="1700"/>
      <c r="C13" s="1700"/>
      <c r="D13" s="1701"/>
      <c r="E13" s="1702" t="s">
        <v>894</v>
      </c>
      <c r="F13" s="1703"/>
      <c r="G13" s="1703"/>
      <c r="H13" s="1703"/>
      <c r="I13" s="1704" t="s">
        <v>895</v>
      </c>
      <c r="J13" s="1703"/>
      <c r="K13" s="1703"/>
      <c r="L13" s="1705"/>
      <c r="M13" s="1620"/>
      <c r="N13" s="1623"/>
    </row>
    <row r="14" spans="1:14" x14ac:dyDescent="0.25">
      <c r="A14" s="1635"/>
      <c r="B14" s="1637"/>
      <c r="C14" s="1706"/>
      <c r="D14" s="1707"/>
      <c r="E14" s="1708" t="s">
        <v>250</v>
      </c>
      <c r="F14" s="1709" t="s">
        <v>251</v>
      </c>
      <c r="G14" s="1710" t="s">
        <v>484</v>
      </c>
      <c r="H14" s="1711"/>
      <c r="I14" s="1709" t="s">
        <v>250</v>
      </c>
      <c r="J14" s="1709" t="s">
        <v>251</v>
      </c>
      <c r="K14" s="1710" t="s">
        <v>484</v>
      </c>
      <c r="L14" s="1709"/>
      <c r="M14" s="1620"/>
      <c r="N14" s="1623"/>
    </row>
    <row r="15" spans="1:14" ht="51" x14ac:dyDescent="0.25">
      <c r="A15" s="1840" t="s">
        <v>147</v>
      </c>
      <c r="B15" s="1841"/>
      <c r="C15" s="1842"/>
      <c r="D15" s="1712" t="s">
        <v>937</v>
      </c>
      <c r="E15" s="1712" t="s">
        <v>519</v>
      </c>
      <c r="F15" s="1712" t="s">
        <v>520</v>
      </c>
      <c r="G15" s="1713" t="s">
        <v>938</v>
      </c>
      <c r="H15" s="1714" t="s">
        <v>253</v>
      </c>
      <c r="I15" s="1712" t="s">
        <v>519</v>
      </c>
      <c r="J15" s="1712" t="s">
        <v>520</v>
      </c>
      <c r="K15" s="1713" t="s">
        <v>936</v>
      </c>
      <c r="L15" s="1714" t="s">
        <v>253</v>
      </c>
      <c r="M15" s="1620"/>
      <c r="N15" s="1623"/>
    </row>
    <row r="16" spans="1:14" x14ac:dyDescent="0.25">
      <c r="A16" s="1618">
        <v>1</v>
      </c>
      <c r="B16" s="1672" t="s">
        <v>318</v>
      </c>
      <c r="C16" s="1673"/>
      <c r="D16" s="1674">
        <v>2320</v>
      </c>
      <c r="E16" s="1587">
        <v>163917</v>
      </c>
      <c r="F16" s="1671"/>
      <c r="G16" s="1588">
        <f>G68</f>
        <v>24000</v>
      </c>
      <c r="H16" s="1588">
        <f t="shared" ref="H16:H22" si="0">SUM(E16:G16)</f>
        <v>187917</v>
      </c>
      <c r="I16" s="1588">
        <f>'EstExp 12-20'!K52</f>
        <v>166000</v>
      </c>
      <c r="J16" s="1671"/>
      <c r="K16" s="1588">
        <f>'EstExp 12-20'!K368</f>
        <v>25050</v>
      </c>
      <c r="L16" s="1588">
        <f t="shared" ref="L16:L22" si="1">SUM(I16:K16)</f>
        <v>191050</v>
      </c>
      <c r="M16" s="1620"/>
      <c r="N16" s="1623"/>
    </row>
    <row r="17" spans="1:14" x14ac:dyDescent="0.25">
      <c r="A17" s="1618">
        <v>2</v>
      </c>
      <c r="B17" s="1672" t="s">
        <v>561</v>
      </c>
      <c r="C17" s="1673"/>
      <c r="D17" s="1674">
        <v>2330</v>
      </c>
      <c r="E17" s="1587"/>
      <c r="F17" s="1671"/>
      <c r="G17" s="1588">
        <f>H68</f>
        <v>0</v>
      </c>
      <c r="H17" s="1588">
        <f t="shared" si="0"/>
        <v>0</v>
      </c>
      <c r="I17" s="1588">
        <f>'EstExp 12-20'!K53</f>
        <v>0</v>
      </c>
      <c r="J17" s="1671"/>
      <c r="K17" s="1588">
        <f>'EstExp 12-20'!K369</f>
        <v>0</v>
      </c>
      <c r="L17" s="1588">
        <f t="shared" si="1"/>
        <v>0</v>
      </c>
      <c r="M17" s="1620"/>
      <c r="N17" s="1623"/>
    </row>
    <row r="18" spans="1:14" x14ac:dyDescent="0.25">
      <c r="A18" s="1618">
        <v>3</v>
      </c>
      <c r="B18" s="1672" t="s">
        <v>320</v>
      </c>
      <c r="C18" s="1673"/>
      <c r="D18" s="1675">
        <v>2490</v>
      </c>
      <c r="E18" s="1587"/>
      <c r="F18" s="1671"/>
      <c r="G18" s="1588">
        <f>I68</f>
        <v>0</v>
      </c>
      <c r="H18" s="1588">
        <f t="shared" si="0"/>
        <v>0</v>
      </c>
      <c r="I18" s="1588">
        <f>'EstExp 12-20'!K58</f>
        <v>0</v>
      </c>
      <c r="J18" s="1671"/>
      <c r="K18" s="1588">
        <f>'EstExp 12-20'!K375</f>
        <v>0</v>
      </c>
      <c r="L18" s="1588">
        <f t="shared" si="1"/>
        <v>0</v>
      </c>
      <c r="M18" s="1620"/>
      <c r="N18" s="1623"/>
    </row>
    <row r="19" spans="1:14" x14ac:dyDescent="0.25">
      <c r="A19" s="1618">
        <v>4</v>
      </c>
      <c r="B19" s="1672" t="s">
        <v>395</v>
      </c>
      <c r="C19" s="1673"/>
      <c r="D19" s="1674">
        <v>2510</v>
      </c>
      <c r="E19" s="1587"/>
      <c r="F19" s="1587"/>
      <c r="G19" s="1588">
        <f>J68</f>
        <v>0</v>
      </c>
      <c r="H19" s="1588">
        <f t="shared" si="0"/>
        <v>0</v>
      </c>
      <c r="I19" s="1588">
        <f>'EstExp 12-20'!K61</f>
        <v>0</v>
      </c>
      <c r="J19" s="1588">
        <f>'EstExp 12-20'!K126</f>
        <v>0</v>
      </c>
      <c r="K19" s="1588">
        <f>'EstExp 12-20'!K378</f>
        <v>0</v>
      </c>
      <c r="L19" s="1588">
        <f t="shared" si="1"/>
        <v>0</v>
      </c>
      <c r="M19" s="1620"/>
      <c r="N19" s="1623"/>
    </row>
    <row r="20" spans="1:14" x14ac:dyDescent="0.25">
      <c r="A20" s="1618">
        <v>5</v>
      </c>
      <c r="B20" s="1672" t="s">
        <v>400</v>
      </c>
      <c r="C20" s="1673"/>
      <c r="D20" s="1674">
        <v>2570</v>
      </c>
      <c r="E20" s="1587"/>
      <c r="F20" s="1671"/>
      <c r="G20" s="1588">
        <f>K68</f>
        <v>0</v>
      </c>
      <c r="H20" s="1588">
        <f t="shared" si="0"/>
        <v>0</v>
      </c>
      <c r="I20" s="1588">
        <f>'EstExp 12-20'!K66</f>
        <v>0</v>
      </c>
      <c r="J20" s="1671"/>
      <c r="K20" s="1588">
        <f>'EstExp 12-20'!K383</f>
        <v>0</v>
      </c>
      <c r="L20" s="1588">
        <f t="shared" si="1"/>
        <v>0</v>
      </c>
      <c r="M20" s="1620"/>
      <c r="N20" s="1623"/>
    </row>
    <row r="21" spans="1:14" x14ac:dyDescent="0.25">
      <c r="A21" s="1618">
        <v>6</v>
      </c>
      <c r="B21" s="1672" t="s">
        <v>401</v>
      </c>
      <c r="C21" s="1673"/>
      <c r="D21" s="1674">
        <v>2610</v>
      </c>
      <c r="E21" s="1587"/>
      <c r="F21" s="1671"/>
      <c r="G21" s="1588">
        <f>L68</f>
        <v>0</v>
      </c>
      <c r="H21" s="1588">
        <f t="shared" si="0"/>
        <v>0</v>
      </c>
      <c r="I21" s="1588">
        <f>'EstExp 12-20'!K69</f>
        <v>0</v>
      </c>
      <c r="J21" s="1671"/>
      <c r="K21" s="1588">
        <f>'EstExp 12-20'!K386</f>
        <v>0</v>
      </c>
      <c r="L21" s="1588">
        <f t="shared" si="1"/>
        <v>0</v>
      </c>
      <c r="M21" s="1620"/>
      <c r="N21" s="1623"/>
    </row>
    <row r="22" spans="1:14" ht="28.5" customHeight="1" x14ac:dyDescent="0.25">
      <c r="A22" s="1670">
        <v>7</v>
      </c>
      <c r="B22" s="1843" t="s">
        <v>939</v>
      </c>
      <c r="C22" s="1844"/>
      <c r="D22" s="1845"/>
      <c r="E22" s="1587"/>
      <c r="F22" s="1587"/>
      <c r="G22" s="1586"/>
      <c r="H22" s="1588">
        <f t="shared" si="0"/>
        <v>0</v>
      </c>
      <c r="I22" s="1586"/>
      <c r="J22" s="1586"/>
      <c r="K22" s="1586"/>
      <c r="L22" s="1588">
        <f t="shared" si="1"/>
        <v>0</v>
      </c>
      <c r="M22" s="1620"/>
      <c r="N22" s="1623"/>
    </row>
    <row r="23" spans="1:14" ht="15.75" thickBot="1" x14ac:dyDescent="0.3">
      <c r="A23" s="1618">
        <v>8</v>
      </c>
      <c r="B23" s="1619" t="s">
        <v>256</v>
      </c>
      <c r="C23" s="1620"/>
      <c r="D23" s="1621"/>
      <c r="E23" s="1622">
        <f t="shared" ref="E23:L23" si="2">SUM(E16:E21)-E22</f>
        <v>163917</v>
      </c>
      <c r="F23" s="1622">
        <f t="shared" si="2"/>
        <v>0</v>
      </c>
      <c r="G23" s="1622">
        <f t="shared" ref="G23" si="3">SUM(G16:G21)-G22</f>
        <v>24000</v>
      </c>
      <c r="H23" s="1622">
        <f t="shared" si="2"/>
        <v>187917</v>
      </c>
      <c r="I23" s="1622">
        <f t="shared" si="2"/>
        <v>166000</v>
      </c>
      <c r="J23" s="1622">
        <f t="shared" si="2"/>
        <v>0</v>
      </c>
      <c r="K23" s="1622">
        <f t="shared" si="2"/>
        <v>25050</v>
      </c>
      <c r="L23" s="1622">
        <f t="shared" si="2"/>
        <v>191050</v>
      </c>
      <c r="M23" s="1620"/>
      <c r="N23" s="1623"/>
    </row>
    <row r="24" spans="1:14" ht="25.5" customHeight="1" thickTop="1" x14ac:dyDescent="0.25">
      <c r="A24" s="1618">
        <v>9</v>
      </c>
      <c r="B24" s="1846" t="s">
        <v>896</v>
      </c>
      <c r="C24" s="1846"/>
      <c r="D24" s="1847"/>
      <c r="E24" s="1624"/>
      <c r="F24" s="1624"/>
      <c r="G24" s="1624"/>
      <c r="H24" s="1624"/>
      <c r="I24" s="1624"/>
      <c r="J24" s="1624"/>
      <c r="K24" s="1624"/>
      <c r="L24" s="1625">
        <f>IF(AND(H23&gt;0,L23&gt;0),(((L23-H23)/H23)),"Enter Actual Data")</f>
        <v>1.6672254239903789E-2</v>
      </c>
      <c r="M24" s="1620"/>
      <c r="N24" s="1623"/>
    </row>
    <row r="25" spans="1:14" x14ac:dyDescent="0.25">
      <c r="A25" s="1626" t="s">
        <v>572</v>
      </c>
      <c r="B25" s="1627" t="s">
        <v>967</v>
      </c>
      <c r="C25" s="1620"/>
      <c r="D25" s="1628"/>
      <c r="E25" s="1629"/>
      <c r="F25" s="1630"/>
      <c r="G25" s="1630"/>
      <c r="H25" s="1630"/>
      <c r="I25" s="1630"/>
      <c r="J25" s="1630"/>
      <c r="K25" s="1630"/>
      <c r="L25" s="1631"/>
      <c r="M25" s="1620"/>
      <c r="N25" s="1623"/>
    </row>
    <row r="26" spans="1:14" x14ac:dyDescent="0.25">
      <c r="A26" s="1632"/>
      <c r="B26" s="1633"/>
      <c r="C26" s="1620"/>
      <c r="D26" s="1620"/>
      <c r="E26" s="1620"/>
      <c r="F26" s="1620"/>
      <c r="G26" s="1620"/>
      <c r="H26" s="1620"/>
      <c r="I26" s="1620"/>
      <c r="J26" s="1620"/>
      <c r="K26" s="1620"/>
      <c r="L26" s="1620"/>
      <c r="M26" s="1620"/>
      <c r="N26" s="1623"/>
    </row>
    <row r="27" spans="1:14" x14ac:dyDescent="0.25">
      <c r="A27" s="1634"/>
      <c r="B27" s="1633"/>
      <c r="C27" s="1620"/>
      <c r="D27" s="1620"/>
      <c r="E27" s="1620"/>
      <c r="F27" s="1620"/>
      <c r="G27" s="1620"/>
      <c r="H27" s="1620"/>
      <c r="I27" s="1620"/>
      <c r="J27" s="1620"/>
      <c r="K27" s="1620"/>
      <c r="L27" s="1620"/>
      <c r="M27" s="1620"/>
      <c r="N27" s="1623"/>
    </row>
    <row r="28" spans="1:14" x14ac:dyDescent="0.25">
      <c r="A28" s="1635"/>
      <c r="B28" s="1636"/>
      <c r="C28" s="1637"/>
      <c r="D28" s="1637"/>
      <c r="E28" s="1637"/>
      <c r="F28" s="1637"/>
      <c r="G28" s="1637"/>
      <c r="H28" s="1637"/>
      <c r="I28" s="1637"/>
      <c r="J28" s="1637"/>
      <c r="K28" s="1637"/>
      <c r="L28" s="1620"/>
      <c r="M28" s="1620"/>
      <c r="N28" s="1623"/>
    </row>
    <row r="29" spans="1:14" x14ac:dyDescent="0.25">
      <c r="A29" s="1635"/>
      <c r="B29" s="1636"/>
      <c r="C29" s="1637"/>
      <c r="D29" s="1637"/>
      <c r="E29" s="1637"/>
      <c r="F29" s="1637"/>
      <c r="G29" s="1637"/>
      <c r="H29" s="1637"/>
      <c r="I29" s="1637"/>
      <c r="J29" s="1637"/>
      <c r="K29" s="1637"/>
      <c r="L29" s="1620"/>
      <c r="M29" s="1620"/>
      <c r="N29" s="1623"/>
    </row>
    <row r="30" spans="1:14" x14ac:dyDescent="0.25">
      <c r="A30" s="1638"/>
      <c r="B30" s="1633"/>
      <c r="C30" s="1620"/>
      <c r="D30" s="1620"/>
      <c r="E30" s="1620"/>
      <c r="F30" s="1620"/>
      <c r="G30" s="1620"/>
      <c r="H30" s="1620"/>
      <c r="I30" s="1620"/>
      <c r="J30" s="1620"/>
      <c r="K30" s="1620"/>
      <c r="L30" s="1620"/>
      <c r="M30" s="1620"/>
      <c r="N30" s="1623"/>
    </row>
    <row r="31" spans="1:14" x14ac:dyDescent="0.25">
      <c r="A31" s="1632"/>
      <c r="B31" s="1633"/>
      <c r="C31" s="1848"/>
      <c r="D31" s="1848"/>
      <c r="E31" s="1589"/>
      <c r="F31" s="1849"/>
      <c r="G31" s="1849"/>
      <c r="H31" s="1849"/>
      <c r="I31" s="1620"/>
      <c r="J31" s="1620"/>
      <c r="K31" s="1620"/>
      <c r="L31" s="1620"/>
      <c r="M31" s="1620"/>
      <c r="N31" s="1623"/>
    </row>
    <row r="32" spans="1:14" x14ac:dyDescent="0.25">
      <c r="A32" s="1632"/>
      <c r="B32" s="1633"/>
      <c r="C32" s="1639"/>
      <c r="D32" s="1620"/>
      <c r="E32" s="1640"/>
      <c r="F32" s="1850"/>
      <c r="G32" s="1850"/>
      <c r="H32" s="1850"/>
      <c r="I32" s="1620"/>
      <c r="J32" s="1620"/>
      <c r="K32" s="1620"/>
      <c r="L32" s="1620"/>
      <c r="M32" s="1620"/>
      <c r="N32" s="1623"/>
    </row>
    <row r="33" spans="1:14" x14ac:dyDescent="0.25">
      <c r="A33" s="1632"/>
      <c r="B33" s="1633"/>
      <c r="C33" s="1851"/>
      <c r="D33" s="1851"/>
      <c r="E33" s="1641"/>
      <c r="F33" s="1851"/>
      <c r="G33" s="1851"/>
      <c r="H33" s="1851"/>
      <c r="I33" s="1620"/>
      <c r="J33" s="1620"/>
      <c r="K33" s="1620"/>
      <c r="L33" s="1620"/>
      <c r="M33" s="1620"/>
      <c r="N33" s="1623"/>
    </row>
    <row r="34" spans="1:14" x14ac:dyDescent="0.25">
      <c r="A34" s="1632"/>
      <c r="B34" s="1633"/>
      <c r="C34" s="1642"/>
      <c r="D34" s="1620"/>
      <c r="E34" s="1643"/>
      <c r="F34" s="1833"/>
      <c r="G34" s="1833"/>
      <c r="H34" s="1833"/>
      <c r="I34" s="1620"/>
      <c r="J34" s="1620"/>
      <c r="K34" s="1620"/>
      <c r="L34" s="1620"/>
      <c r="M34" s="1620"/>
      <c r="N34" s="1623"/>
    </row>
    <row r="35" spans="1:14" x14ac:dyDescent="0.25">
      <c r="A35" s="1632"/>
      <c r="B35" s="1633"/>
      <c r="C35" s="1644"/>
      <c r="D35" s="1620"/>
      <c r="E35" s="1628"/>
      <c r="F35" s="1629"/>
      <c r="G35" s="1629"/>
      <c r="H35" s="1629"/>
      <c r="I35" s="1620"/>
      <c r="J35" s="1620"/>
      <c r="K35" s="1620"/>
      <c r="L35" s="1620"/>
      <c r="M35" s="1620"/>
      <c r="N35" s="1623"/>
    </row>
    <row r="36" spans="1:14" x14ac:dyDescent="0.25">
      <c r="A36" s="1632"/>
      <c r="B36" s="1645"/>
      <c r="C36" s="1620"/>
      <c r="D36" s="1620"/>
      <c r="E36" s="1620"/>
      <c r="F36" s="1620"/>
      <c r="G36" s="1620"/>
      <c r="H36" s="1620"/>
      <c r="I36" s="1620"/>
      <c r="J36" s="1620"/>
      <c r="K36" s="1620"/>
      <c r="L36" s="1620"/>
      <c r="M36" s="1620"/>
      <c r="N36" s="1623"/>
    </row>
    <row r="37" spans="1:14" x14ac:dyDescent="0.25">
      <c r="A37" s="1632"/>
      <c r="B37" s="1646"/>
      <c r="C37" s="1620"/>
      <c r="D37" s="1620"/>
      <c r="E37" s="1620"/>
      <c r="F37" s="1620"/>
      <c r="G37" s="1620"/>
      <c r="H37" s="1620"/>
      <c r="I37" s="1620"/>
      <c r="J37" s="1620"/>
      <c r="K37" s="1620"/>
      <c r="L37" s="1620"/>
      <c r="M37" s="1620"/>
      <c r="N37" s="1623"/>
    </row>
    <row r="38" spans="1:14" x14ac:dyDescent="0.25">
      <c r="A38" s="1632"/>
      <c r="B38" s="1647"/>
      <c r="C38" s="1852"/>
      <c r="D38" s="1853"/>
      <c r="E38" s="1853"/>
      <c r="F38" s="1853"/>
      <c r="G38" s="1853"/>
      <c r="H38" s="1853"/>
      <c r="I38" s="1853"/>
      <c r="J38" s="1853"/>
      <c r="K38" s="1648"/>
      <c r="L38" s="1620"/>
      <c r="M38" s="1620"/>
      <c r="N38" s="1623"/>
    </row>
    <row r="39" spans="1:14" x14ac:dyDescent="0.25">
      <c r="A39" s="1632"/>
      <c r="B39" s="1620"/>
      <c r="C39" s="1853"/>
      <c r="D39" s="1853"/>
      <c r="E39" s="1853"/>
      <c r="F39" s="1853"/>
      <c r="G39" s="1853"/>
      <c r="H39" s="1853"/>
      <c r="I39" s="1853"/>
      <c r="J39" s="1853"/>
      <c r="K39" s="1648"/>
      <c r="L39" s="1620"/>
      <c r="M39" s="1620"/>
      <c r="N39" s="1623"/>
    </row>
    <row r="40" spans="1:14" x14ac:dyDescent="0.25">
      <c r="A40" s="1632"/>
      <c r="B40" s="1620"/>
      <c r="C40" s="1649"/>
      <c r="D40" s="1620"/>
      <c r="E40" s="1620"/>
      <c r="F40" s="1620"/>
      <c r="G40" s="1620"/>
      <c r="H40" s="1620"/>
      <c r="I40" s="1620"/>
      <c r="J40" s="1620"/>
      <c r="K40" s="1620"/>
      <c r="L40" s="1620"/>
      <c r="M40" s="1620"/>
      <c r="N40" s="1623"/>
    </row>
    <row r="41" spans="1:14" x14ac:dyDescent="0.25">
      <c r="A41" s="1632"/>
      <c r="B41" s="1647"/>
      <c r="C41" s="1852"/>
      <c r="D41" s="1853"/>
      <c r="E41" s="1853"/>
      <c r="F41" s="1853"/>
      <c r="G41" s="1853"/>
      <c r="H41" s="1853"/>
      <c r="I41" s="1853"/>
      <c r="J41" s="1853"/>
      <c r="K41" s="1648"/>
      <c r="L41" s="1650"/>
      <c r="M41" s="1620"/>
      <c r="N41" s="1623"/>
    </row>
    <row r="42" spans="1:14" ht="15.75" thickBot="1" x14ac:dyDescent="0.3">
      <c r="A42" s="1651"/>
      <c r="B42" s="1652"/>
      <c r="C42" s="1854"/>
      <c r="D42" s="1854"/>
      <c r="E42" s="1854"/>
      <c r="F42" s="1854"/>
      <c r="G42" s="1854"/>
      <c r="H42" s="1854"/>
      <c r="I42" s="1854"/>
      <c r="J42" s="1854"/>
      <c r="K42" s="1653"/>
      <c r="L42" s="1654"/>
      <c r="M42" s="1652"/>
      <c r="N42" s="1655"/>
    </row>
    <row r="43" spans="1:14" ht="27" thickBot="1" x14ac:dyDescent="0.45">
      <c r="A43" s="1855" t="s">
        <v>966</v>
      </c>
      <c r="B43" s="1856"/>
      <c r="C43" s="1856"/>
      <c r="D43" s="1856"/>
      <c r="E43" s="1856"/>
      <c r="F43" s="1856"/>
      <c r="G43" s="1856"/>
      <c r="H43" s="1856"/>
      <c r="I43" s="1856"/>
      <c r="J43" s="1856"/>
      <c r="K43" s="1856"/>
      <c r="L43" s="1856"/>
      <c r="M43" s="1856"/>
      <c r="N43" s="1857"/>
    </row>
    <row r="44" spans="1:14" x14ac:dyDescent="0.25">
      <c r="A44" s="1656"/>
      <c r="B44" s="1657"/>
      <c r="C44" s="1657"/>
      <c r="D44" s="1657"/>
      <c r="E44" s="1657"/>
      <c r="F44" s="1657"/>
      <c r="G44" s="1657"/>
      <c r="H44" s="1657"/>
      <c r="I44" s="1657"/>
      <c r="J44" s="1657"/>
      <c r="K44" s="1657"/>
      <c r="L44" s="1657"/>
      <c r="M44" s="1657"/>
      <c r="N44" s="1658"/>
    </row>
    <row r="45" spans="1:14" x14ac:dyDescent="0.25">
      <c r="A45" s="1656" t="s">
        <v>940</v>
      </c>
      <c r="B45" s="1657"/>
      <c r="C45" s="1657"/>
      <c r="D45" s="1657"/>
      <c r="E45" s="1657"/>
      <c r="F45" s="1657"/>
      <c r="G45" s="1657"/>
      <c r="H45" s="1657"/>
      <c r="I45" s="1657"/>
      <c r="J45" s="1657"/>
      <c r="K45" s="1657"/>
      <c r="L45" s="1657"/>
      <c r="M45" s="1657"/>
      <c r="N45" s="1658"/>
    </row>
    <row r="46" spans="1:14" x14ac:dyDescent="0.25">
      <c r="A46" s="1858" t="s">
        <v>941</v>
      </c>
      <c r="B46" s="1859"/>
      <c r="C46" s="1859"/>
      <c r="D46" s="1859"/>
      <c r="E46" s="1859"/>
      <c r="F46" s="1859"/>
      <c r="G46" s="1859"/>
      <c r="H46" s="1859"/>
      <c r="I46" s="1859"/>
      <c r="J46" s="1859"/>
      <c r="K46" s="1859"/>
      <c r="L46" s="1859"/>
      <c r="M46" s="1859"/>
      <c r="N46" s="1860"/>
    </row>
    <row r="47" spans="1:14" x14ac:dyDescent="0.25">
      <c r="A47" s="1858"/>
      <c r="B47" s="1859"/>
      <c r="C47" s="1859"/>
      <c r="D47" s="1859"/>
      <c r="E47" s="1859"/>
      <c r="F47" s="1859"/>
      <c r="G47" s="1859"/>
      <c r="H47" s="1859"/>
      <c r="I47" s="1859"/>
      <c r="J47" s="1859"/>
      <c r="K47" s="1859"/>
      <c r="L47" s="1859"/>
      <c r="M47" s="1859"/>
      <c r="N47" s="1860"/>
    </row>
    <row r="48" spans="1:14" x14ac:dyDescent="0.25">
      <c r="A48" s="1659"/>
      <c r="B48" s="1657"/>
      <c r="C48" s="1657"/>
      <c r="D48" s="1660"/>
      <c r="E48" s="1660"/>
      <c r="F48" s="1660"/>
      <c r="G48" s="1660"/>
      <c r="H48" s="1660"/>
      <c r="I48" s="1660"/>
      <c r="J48" s="1660"/>
      <c r="K48" s="1660"/>
      <c r="L48" s="1660"/>
      <c r="M48" s="1660"/>
      <c r="N48" s="1661"/>
    </row>
    <row r="49" spans="1:14" ht="15.75" x14ac:dyDescent="0.25">
      <c r="A49" s="1662" t="s">
        <v>942</v>
      </c>
      <c r="B49" s="1663"/>
      <c r="C49" s="1663"/>
      <c r="D49" s="1664"/>
      <c r="E49" s="1664"/>
      <c r="F49" s="1664"/>
      <c r="G49" s="1664"/>
      <c r="H49" s="1664"/>
      <c r="I49" s="1664"/>
      <c r="J49" s="1664"/>
      <c r="K49" s="1664"/>
      <c r="L49" s="1664"/>
      <c r="M49" s="1664"/>
      <c r="N49" s="1665"/>
    </row>
    <row r="50" spans="1:14" x14ac:dyDescent="0.25">
      <c r="A50" s="1662" t="s">
        <v>943</v>
      </c>
      <c r="B50" s="1657"/>
      <c r="C50" s="1657"/>
      <c r="D50" s="1657"/>
      <c r="E50" s="1657"/>
      <c r="F50" s="1657"/>
      <c r="G50" s="1657"/>
      <c r="H50" s="1657"/>
      <c r="I50" s="1657"/>
      <c r="J50" s="1657"/>
      <c r="K50" s="1657"/>
      <c r="L50" s="1657"/>
      <c r="M50" s="1657"/>
      <c r="N50" s="1658"/>
    </row>
    <row r="51" spans="1:14" x14ac:dyDescent="0.25">
      <c r="A51" s="1656"/>
      <c r="B51" s="1657"/>
      <c r="C51" s="1657"/>
      <c r="D51" s="1657"/>
      <c r="E51" s="1657"/>
      <c r="F51" s="1657"/>
      <c r="G51" s="1657"/>
      <c r="H51" s="1657"/>
      <c r="I51" s="1657"/>
      <c r="J51" s="1657"/>
      <c r="K51" s="1657"/>
      <c r="L51" s="1657"/>
      <c r="M51" s="1657"/>
      <c r="N51" s="1658"/>
    </row>
    <row r="52" spans="1:14" x14ac:dyDescent="0.25">
      <c r="A52" s="1656"/>
      <c r="B52" s="1657"/>
      <c r="C52" s="1657"/>
      <c r="D52" s="1657"/>
      <c r="E52" s="1657"/>
      <c r="F52" s="1657"/>
      <c r="G52" s="1657"/>
      <c r="H52" s="1657"/>
      <c r="I52" s="1657"/>
      <c r="J52" s="1657"/>
      <c r="K52" s="1666" t="s">
        <v>248</v>
      </c>
      <c r="L52" s="1861" t="str">
        <f>J10</f>
        <v>Scott-Morgan CUSD #2</v>
      </c>
      <c r="M52" s="1861"/>
      <c r="N52" s="1862"/>
    </row>
    <row r="53" spans="1:14" x14ac:dyDescent="0.25">
      <c r="A53" s="1656"/>
      <c r="B53" s="1657"/>
      <c r="C53" s="1657"/>
      <c r="D53" s="1657"/>
      <c r="E53" s="1657"/>
      <c r="F53" s="1657"/>
      <c r="G53" s="1657"/>
      <c r="H53" s="1657"/>
      <c r="I53" s="1657"/>
      <c r="J53" s="1657"/>
      <c r="K53" s="1666" t="s">
        <v>333</v>
      </c>
      <c r="L53" s="1867">
        <f>J11</f>
        <v>1086002026</v>
      </c>
      <c r="M53" s="1867"/>
      <c r="N53" s="1868"/>
    </row>
    <row r="54" spans="1:14" x14ac:dyDescent="0.25">
      <c r="A54" s="1656"/>
      <c r="B54" s="1657"/>
      <c r="C54" s="1657"/>
      <c r="D54" s="1657"/>
      <c r="E54" s="1657"/>
      <c r="F54" s="1657"/>
      <c r="G54" s="1657"/>
      <c r="H54" s="1657"/>
      <c r="I54" s="1657"/>
      <c r="J54" s="1657"/>
      <c r="K54" s="1657"/>
      <c r="L54" s="1657"/>
      <c r="M54" s="1657"/>
      <c r="N54" s="1658"/>
    </row>
    <row r="55" spans="1:14" x14ac:dyDescent="0.25">
      <c r="A55" s="1869"/>
      <c r="B55" s="1870"/>
      <c r="C55" s="1870"/>
      <c r="D55" s="1600"/>
      <c r="E55" s="1600"/>
      <c r="F55" s="1600"/>
      <c r="G55" s="1871" t="s">
        <v>944</v>
      </c>
      <c r="H55" s="1871"/>
      <c r="I55" s="1871"/>
      <c r="J55" s="1871"/>
      <c r="K55" s="1871"/>
      <c r="L55" s="1871"/>
      <c r="M55" s="1871"/>
      <c r="N55" s="1872"/>
    </row>
    <row r="56" spans="1:14" ht="64.5" x14ac:dyDescent="0.25">
      <c r="A56" s="1873" t="s">
        <v>945</v>
      </c>
      <c r="B56" s="1874"/>
      <c r="C56" s="1875"/>
      <c r="D56" s="1667" t="s">
        <v>946</v>
      </c>
      <c r="E56" s="1667" t="s">
        <v>947</v>
      </c>
      <c r="F56" s="1668"/>
      <c r="G56" s="1667" t="s">
        <v>948</v>
      </c>
      <c r="H56" s="1667" t="s">
        <v>949</v>
      </c>
      <c r="I56" s="1667" t="s">
        <v>950</v>
      </c>
      <c r="J56" s="1667" t="s">
        <v>951</v>
      </c>
      <c r="K56" s="1667" t="s">
        <v>952</v>
      </c>
      <c r="L56" s="1667" t="s">
        <v>953</v>
      </c>
      <c r="M56" s="1667" t="s">
        <v>954</v>
      </c>
      <c r="N56" s="1669" t="s">
        <v>968</v>
      </c>
    </row>
    <row r="57" spans="1:14" ht="24" customHeight="1" x14ac:dyDescent="0.25">
      <c r="A57" s="1876" t="s">
        <v>303</v>
      </c>
      <c r="B57" s="1877"/>
      <c r="C57" s="1877"/>
      <c r="D57" s="1617">
        <v>2361</v>
      </c>
      <c r="E57" s="1591"/>
      <c r="F57" s="1613"/>
      <c r="G57" s="1593"/>
      <c r="H57" s="1594"/>
      <c r="I57" s="1594"/>
      <c r="J57" s="1594"/>
      <c r="K57" s="1594"/>
      <c r="L57" s="1594"/>
      <c r="M57" s="1594"/>
      <c r="N57" s="1616">
        <f>IF((SUM(G57:M57))=E57,SUM(G57:M57),"Column N does not agree with Column E")</f>
        <v>0</v>
      </c>
    </row>
    <row r="58" spans="1:14" ht="24.75" customHeight="1" x14ac:dyDescent="0.25">
      <c r="A58" s="1863" t="s">
        <v>955</v>
      </c>
      <c r="B58" s="1864"/>
      <c r="C58" s="1864"/>
      <c r="D58" s="1615">
        <v>2362</v>
      </c>
      <c r="E58" s="1592">
        <v>13404</v>
      </c>
      <c r="F58" s="1613"/>
      <c r="G58" s="1595"/>
      <c r="H58" s="1596"/>
      <c r="I58" s="1596"/>
      <c r="J58" s="1596"/>
      <c r="K58" s="1596"/>
      <c r="L58" s="1596"/>
      <c r="M58" s="1596">
        <v>13404</v>
      </c>
      <c r="N58" s="1616">
        <f t="shared" ref="N58:N67" si="4">IF((SUM(G58:M58))=E58,SUM(G58:M58),"Column N does not agree with Column E")</f>
        <v>13404</v>
      </c>
    </row>
    <row r="59" spans="1:14" ht="24.75" customHeight="1" x14ac:dyDescent="0.25">
      <c r="A59" s="1865" t="s">
        <v>304</v>
      </c>
      <c r="B59" s="1866"/>
      <c r="C59" s="1866"/>
      <c r="D59" s="1615">
        <v>2363</v>
      </c>
      <c r="E59" s="1592">
        <v>3496</v>
      </c>
      <c r="F59" s="1613"/>
      <c r="G59" s="1595"/>
      <c r="H59" s="1596"/>
      <c r="I59" s="1596"/>
      <c r="J59" s="1596"/>
      <c r="K59" s="1596"/>
      <c r="L59" s="1596"/>
      <c r="M59" s="1596">
        <v>3496</v>
      </c>
      <c r="N59" s="1616">
        <f t="shared" si="4"/>
        <v>3496</v>
      </c>
    </row>
    <row r="60" spans="1:14" ht="24.75" customHeight="1" x14ac:dyDescent="0.25">
      <c r="A60" s="1865" t="s">
        <v>956</v>
      </c>
      <c r="B60" s="1866"/>
      <c r="C60" s="1866"/>
      <c r="D60" s="1615">
        <v>2364</v>
      </c>
      <c r="E60" s="1592">
        <v>30459</v>
      </c>
      <c r="F60" s="1613"/>
      <c r="G60" s="1595"/>
      <c r="H60" s="1596"/>
      <c r="I60" s="1596"/>
      <c r="J60" s="1596"/>
      <c r="K60" s="1596"/>
      <c r="L60" s="1596"/>
      <c r="M60" s="1596">
        <v>30459</v>
      </c>
      <c r="N60" s="1616">
        <f t="shared" si="4"/>
        <v>30459</v>
      </c>
    </row>
    <row r="61" spans="1:14" ht="24.75" customHeight="1" x14ac:dyDescent="0.25">
      <c r="A61" s="1865" t="s">
        <v>306</v>
      </c>
      <c r="B61" s="1866"/>
      <c r="C61" s="1866"/>
      <c r="D61" s="1615">
        <v>2365</v>
      </c>
      <c r="E61" s="1592"/>
      <c r="F61" s="1613"/>
      <c r="G61" s="1595"/>
      <c r="H61" s="1596"/>
      <c r="I61" s="1596"/>
      <c r="J61" s="1596"/>
      <c r="K61" s="1596"/>
      <c r="L61" s="1596"/>
      <c r="M61" s="1596"/>
      <c r="N61" s="1616">
        <f t="shared" si="4"/>
        <v>0</v>
      </c>
    </row>
    <row r="62" spans="1:14" ht="24.75" customHeight="1" x14ac:dyDescent="0.25">
      <c r="A62" s="1865" t="s">
        <v>495</v>
      </c>
      <c r="B62" s="1866"/>
      <c r="C62" s="1866"/>
      <c r="D62" s="1615">
        <v>2366</v>
      </c>
      <c r="E62" s="1592"/>
      <c r="F62" s="1613"/>
      <c r="G62" s="1595"/>
      <c r="H62" s="1596"/>
      <c r="I62" s="1596"/>
      <c r="J62" s="1596"/>
      <c r="K62" s="1596"/>
      <c r="L62" s="1596"/>
      <c r="M62" s="1596"/>
      <c r="N62" s="1616">
        <f t="shared" si="4"/>
        <v>0</v>
      </c>
    </row>
    <row r="63" spans="1:14" ht="24.75" customHeight="1" x14ac:dyDescent="0.25">
      <c r="A63" s="1863" t="s">
        <v>957</v>
      </c>
      <c r="B63" s="1864"/>
      <c r="C63" s="1864"/>
      <c r="D63" s="1615">
        <v>2367</v>
      </c>
      <c r="E63" s="1592">
        <v>73357</v>
      </c>
      <c r="F63" s="1613"/>
      <c r="G63" s="1595">
        <v>24000</v>
      </c>
      <c r="H63" s="1596"/>
      <c r="I63" s="1596"/>
      <c r="J63" s="1596"/>
      <c r="K63" s="1596"/>
      <c r="L63" s="1596"/>
      <c r="M63" s="1596">
        <f>E63-G63</f>
        <v>49357</v>
      </c>
      <c r="N63" s="1616">
        <f t="shared" si="4"/>
        <v>73357</v>
      </c>
    </row>
    <row r="64" spans="1:14" ht="24.75" customHeight="1" x14ac:dyDescent="0.25">
      <c r="A64" s="1865" t="s">
        <v>307</v>
      </c>
      <c r="B64" s="1866"/>
      <c r="C64" s="1866"/>
      <c r="D64" s="1615">
        <v>2368</v>
      </c>
      <c r="E64" s="1592"/>
      <c r="F64" s="1613"/>
      <c r="G64" s="1595"/>
      <c r="H64" s="1596"/>
      <c r="I64" s="1596"/>
      <c r="J64" s="1596"/>
      <c r="K64" s="1596"/>
      <c r="L64" s="1596"/>
      <c r="M64" s="1596"/>
      <c r="N64" s="1616">
        <f t="shared" si="4"/>
        <v>0</v>
      </c>
    </row>
    <row r="65" spans="1:14" ht="24" customHeight="1" x14ac:dyDescent="0.25">
      <c r="A65" s="1865" t="s">
        <v>958</v>
      </c>
      <c r="B65" s="1866"/>
      <c r="C65" s="1866"/>
      <c r="D65" s="1615">
        <v>2369</v>
      </c>
      <c r="E65" s="1592">
        <v>2995</v>
      </c>
      <c r="F65" s="1613"/>
      <c r="G65" s="1595"/>
      <c r="H65" s="1596"/>
      <c r="I65" s="1596"/>
      <c r="J65" s="1596"/>
      <c r="K65" s="1596"/>
      <c r="L65" s="1596"/>
      <c r="M65" s="1596">
        <v>2995</v>
      </c>
      <c r="N65" s="1616">
        <f t="shared" si="4"/>
        <v>2995</v>
      </c>
    </row>
    <row r="66" spans="1:14" ht="24.75" customHeight="1" x14ac:dyDescent="0.25">
      <c r="A66" s="1865" t="s">
        <v>959</v>
      </c>
      <c r="B66" s="1866"/>
      <c r="C66" s="1866"/>
      <c r="D66" s="1615">
        <v>2371</v>
      </c>
      <c r="E66" s="1592"/>
      <c r="F66" s="1613"/>
      <c r="G66" s="1595"/>
      <c r="H66" s="1596"/>
      <c r="I66" s="1596"/>
      <c r="J66" s="1596"/>
      <c r="K66" s="1596"/>
      <c r="L66" s="1596"/>
      <c r="M66" s="1596"/>
      <c r="N66" s="1616">
        <f t="shared" si="4"/>
        <v>0</v>
      </c>
    </row>
    <row r="67" spans="1:14" ht="24.75" customHeight="1" x14ac:dyDescent="0.25">
      <c r="A67" s="1889" t="s">
        <v>960</v>
      </c>
      <c r="B67" s="1890"/>
      <c r="C67" s="1890"/>
      <c r="D67" s="1614">
        <v>2372</v>
      </c>
      <c r="E67" s="1597"/>
      <c r="F67" s="1613"/>
      <c r="G67" s="1598"/>
      <c r="H67" s="1599"/>
      <c r="I67" s="1599"/>
      <c r="J67" s="1599"/>
      <c r="K67" s="1599"/>
      <c r="L67" s="1599"/>
      <c r="M67" s="1599"/>
      <c r="N67" s="1616">
        <f t="shared" si="4"/>
        <v>0</v>
      </c>
    </row>
    <row r="68" spans="1:14" x14ac:dyDescent="0.25">
      <c r="A68" s="1891" t="s">
        <v>256</v>
      </c>
      <c r="B68" s="1892"/>
      <c r="C68" s="1892"/>
      <c r="D68" s="1600"/>
      <c r="E68" s="1601">
        <f>SUM(E57:E67)</f>
        <v>123711</v>
      </c>
      <c r="F68" s="1602"/>
      <c r="G68" s="1601">
        <f t="shared" ref="G68:N68" si="5">SUM(G57:G67)</f>
        <v>24000</v>
      </c>
      <c r="H68" s="1601">
        <f t="shared" si="5"/>
        <v>0</v>
      </c>
      <c r="I68" s="1601">
        <f t="shared" si="5"/>
        <v>0</v>
      </c>
      <c r="J68" s="1601">
        <f t="shared" si="5"/>
        <v>0</v>
      </c>
      <c r="K68" s="1601">
        <f t="shared" si="5"/>
        <v>0</v>
      </c>
      <c r="L68" s="1601">
        <f t="shared" si="5"/>
        <v>0</v>
      </c>
      <c r="M68" s="1601">
        <f t="shared" si="5"/>
        <v>99711</v>
      </c>
      <c r="N68" s="1603">
        <f t="shared" si="5"/>
        <v>123711</v>
      </c>
    </row>
    <row r="69" spans="1:14" x14ac:dyDescent="0.25">
      <c r="A69" s="1605"/>
      <c r="B69" s="1606"/>
      <c r="C69" s="1606"/>
      <c r="D69" s="1606"/>
      <c r="E69" s="1606"/>
      <c r="F69" s="1606"/>
      <c r="G69" s="1606"/>
      <c r="H69" s="1607"/>
      <c r="I69" s="1606"/>
      <c r="J69" s="1606"/>
      <c r="K69" s="1606"/>
      <c r="L69" s="1607"/>
      <c r="M69" s="1606"/>
      <c r="N69" s="1608"/>
    </row>
    <row r="70" spans="1:14" ht="15.75" x14ac:dyDescent="0.25">
      <c r="A70" s="1609" t="s">
        <v>961</v>
      </c>
      <c r="B70" s="1606"/>
      <c r="C70" s="1606"/>
      <c r="D70" s="1606"/>
      <c r="E70" s="1606"/>
      <c r="F70" s="1606"/>
      <c r="G70" s="1606"/>
      <c r="H70" s="1878"/>
      <c r="I70" s="1878"/>
      <c r="J70" s="1878"/>
      <c r="K70" s="1606"/>
      <c r="L70" s="1878"/>
      <c r="M70" s="1878"/>
      <c r="N70" s="1893"/>
    </row>
    <row r="71" spans="1:14" x14ac:dyDescent="0.25">
      <c r="A71" s="1605"/>
      <c r="B71" s="1606"/>
      <c r="C71" s="1606"/>
      <c r="D71" s="1606"/>
      <c r="E71" s="1606"/>
      <c r="F71" s="1606"/>
      <c r="G71" s="1606"/>
      <c r="H71" s="1878"/>
      <c r="I71" s="1878"/>
      <c r="J71" s="1878"/>
      <c r="K71" s="1606"/>
      <c r="L71" s="1879"/>
      <c r="M71" s="1879"/>
      <c r="N71" s="1880"/>
    </row>
    <row r="72" spans="1:14" x14ac:dyDescent="0.25">
      <c r="A72" s="1610"/>
      <c r="B72" s="1611"/>
      <c r="C72" s="1611"/>
      <c r="D72" s="1611"/>
      <c r="E72" s="1611"/>
      <c r="F72" s="1611"/>
      <c r="G72" s="1611"/>
      <c r="H72" s="1881"/>
      <c r="I72" s="1881"/>
      <c r="J72" s="1881"/>
      <c r="K72" s="1611"/>
      <c r="L72" s="1611"/>
      <c r="M72" s="1611"/>
      <c r="N72" s="1612"/>
    </row>
  </sheetData>
  <sheetProtection algorithmName="SHA-512" hashValue="tA2Ws1dbJnddlH+A2bLDw4az2n1vupkxW2PYBkg/Njwmudd3Lu0ZFctUK2uvP0ifnGBb3rF12dQ/50JrLpGq5A==" saltValue="Y7FByeA1ouTONKISm0pkbQ==" spinCount="100000" sheet="1" objects="1" scenarios="1"/>
  <mergeCells count="41">
    <mergeCell ref="H71:J71"/>
    <mergeCell ref="L71:N71"/>
    <mergeCell ref="H72:J72"/>
    <mergeCell ref="A1:K1"/>
    <mergeCell ref="A2:K2"/>
    <mergeCell ref="A5:N5"/>
    <mergeCell ref="A65:C65"/>
    <mergeCell ref="A66:C66"/>
    <mergeCell ref="A67:C67"/>
    <mergeCell ref="A68:C68"/>
    <mergeCell ref="H70:J70"/>
    <mergeCell ref="L70:N70"/>
    <mergeCell ref="A59:C59"/>
    <mergeCell ref="A60:C60"/>
    <mergeCell ref="A61:C61"/>
    <mergeCell ref="A62:C62"/>
    <mergeCell ref="A63:C63"/>
    <mergeCell ref="A64:C64"/>
    <mergeCell ref="L53:N53"/>
    <mergeCell ref="A55:C55"/>
    <mergeCell ref="G55:N55"/>
    <mergeCell ref="A56:C56"/>
    <mergeCell ref="A57:C57"/>
    <mergeCell ref="A58:C58"/>
    <mergeCell ref="C38:J39"/>
    <mergeCell ref="C41:J42"/>
    <mergeCell ref="A43:N43"/>
    <mergeCell ref="A46:N47"/>
    <mergeCell ref="L52:N52"/>
    <mergeCell ref="F34:H34"/>
    <mergeCell ref="J10:L10"/>
    <mergeCell ref="A11:E11"/>
    <mergeCell ref="J11:L11"/>
    <mergeCell ref="A15:C15"/>
    <mergeCell ref="B22:D22"/>
    <mergeCell ref="B24:D24"/>
    <mergeCell ref="C31:D31"/>
    <mergeCell ref="F31:H31"/>
    <mergeCell ref="F32:H32"/>
    <mergeCell ref="C33:D33"/>
    <mergeCell ref="F33:H33"/>
  </mergeCells>
  <hyperlinks>
    <hyperlink ref="H8" r:id="rId1" xr:uid="{00000000-0004-0000-0900-000000000000}"/>
  </hyperlinks>
  <pageMargins left="0.5" right="0.5" top="0.5" bottom="0.5" header="0.3" footer="0.3"/>
  <pageSetup scale="74" firstPageNumber="30" fitToHeight="0" orientation="landscape" useFirstPageNumber="1" r:id="rId2"/>
  <headerFooter>
    <oddHeader>&amp;RPage &amp;P</oddHeader>
  </headerFooter>
  <rowBreaks count="1" manualBreakCount="1">
    <brk id="4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G640"/>
  <sheetViews>
    <sheetView showGridLines="0" zoomScale="125" zoomScaleNormal="125" workbookViewId="0">
      <selection sqref="A1:F1"/>
    </sheetView>
  </sheetViews>
  <sheetFormatPr defaultRowHeight="12" x14ac:dyDescent="0.2"/>
  <cols>
    <col min="1" max="1" width="25.140625" style="1262" customWidth="1"/>
    <col min="2" max="2" width="22.7109375" style="1262" customWidth="1"/>
    <col min="3" max="4" width="16.7109375" style="1262" customWidth="1"/>
    <col min="5" max="5" width="19.140625" style="1262" customWidth="1"/>
    <col min="6" max="6" width="33.140625" style="1262" customWidth="1"/>
    <col min="7" max="7" width="1.140625" style="1262" customWidth="1"/>
    <col min="8" max="16384" width="9.140625" style="1262"/>
  </cols>
  <sheetData>
    <row r="1" spans="1:7" ht="27" customHeight="1" x14ac:dyDescent="0.2">
      <c r="A1" s="1897" t="s">
        <v>922</v>
      </c>
      <c r="B1" s="1898"/>
      <c r="C1" s="1898"/>
      <c r="D1" s="1898"/>
      <c r="E1" s="1898"/>
      <c r="F1" s="1899"/>
    </row>
    <row r="2" spans="1:7" ht="51" customHeight="1" x14ac:dyDescent="0.2">
      <c r="A2" s="1894" t="s">
        <v>787</v>
      </c>
      <c r="B2" s="1895"/>
      <c r="C2" s="1895"/>
      <c r="D2" s="1895"/>
      <c r="E2" s="1895"/>
      <c r="F2" s="1896"/>
    </row>
    <row r="3" spans="1:7" ht="14.25" customHeight="1" x14ac:dyDescent="0.2">
      <c r="A3" s="1393" t="s">
        <v>56</v>
      </c>
      <c r="B3" s="1394"/>
      <c r="C3" s="1394"/>
      <c r="D3" s="1394"/>
      <c r="E3" s="1394"/>
      <c r="F3" s="1395"/>
    </row>
    <row r="4" spans="1:7" ht="13.35" customHeight="1" x14ac:dyDescent="0.2">
      <c r="A4" s="1396" t="s">
        <v>162</v>
      </c>
      <c r="B4" s="1397"/>
      <c r="C4" s="1397"/>
      <c r="D4" s="1397"/>
      <c r="E4" s="1397"/>
      <c r="F4" s="1398"/>
    </row>
    <row r="5" spans="1:7" s="1400" customFormat="1" ht="24.75" thickBot="1" x14ac:dyDescent="0.25">
      <c r="A5" s="1411" t="s">
        <v>183</v>
      </c>
      <c r="B5" s="1411" t="s">
        <v>184</v>
      </c>
      <c r="C5" s="1411" t="s">
        <v>185</v>
      </c>
      <c r="D5" s="1411" t="s">
        <v>186</v>
      </c>
      <c r="E5" s="1411" t="s">
        <v>187</v>
      </c>
      <c r="F5" s="1411" t="s">
        <v>161</v>
      </c>
      <c r="G5" s="1399"/>
    </row>
    <row r="6" spans="1:7" x14ac:dyDescent="0.2">
      <c r="A6" s="1401"/>
      <c r="B6" s="1401"/>
      <c r="C6" s="1402"/>
      <c r="D6" s="1401"/>
      <c r="E6" s="1401"/>
      <c r="F6" s="1401"/>
    </row>
    <row r="7" spans="1:7" ht="13.9" customHeight="1" x14ac:dyDescent="0.2">
      <c r="A7" s="1403"/>
      <c r="B7" s="1403"/>
      <c r="C7" s="1404"/>
      <c r="D7" s="1403"/>
      <c r="E7" s="1403"/>
      <c r="F7" s="1403"/>
    </row>
    <row r="8" spans="1:7" ht="13.9" customHeight="1" x14ac:dyDescent="0.2">
      <c r="A8" s="1403"/>
      <c r="B8" s="1403"/>
      <c r="C8" s="1404"/>
      <c r="D8" s="1403"/>
      <c r="E8" s="1403"/>
      <c r="F8" s="1403"/>
    </row>
    <row r="9" spans="1:7" ht="13.9" customHeight="1" x14ac:dyDescent="0.2">
      <c r="A9" s="1403"/>
      <c r="B9" s="1403"/>
      <c r="C9" s="1404"/>
      <c r="D9" s="1403"/>
      <c r="E9" s="1403"/>
      <c r="F9" s="1403"/>
    </row>
    <row r="10" spans="1:7" ht="13.9" customHeight="1" x14ac:dyDescent="0.2">
      <c r="A10" s="1403"/>
      <c r="B10" s="1403"/>
      <c r="C10" s="1404"/>
      <c r="D10" s="1403"/>
      <c r="E10" s="1403"/>
      <c r="F10" s="1403"/>
    </row>
    <row r="11" spans="1:7" ht="13.9" customHeight="1" x14ac:dyDescent="0.2">
      <c r="A11" s="1403"/>
      <c r="B11" s="1403"/>
      <c r="C11" s="1404"/>
      <c r="D11" s="1403"/>
      <c r="E11" s="1403"/>
      <c r="F11" s="1403"/>
    </row>
    <row r="12" spans="1:7" ht="13.9" customHeight="1" x14ac:dyDescent="0.2">
      <c r="A12" s="1403"/>
      <c r="B12" s="1403"/>
      <c r="C12" s="1404"/>
      <c r="D12" s="1403"/>
      <c r="E12" s="1403"/>
      <c r="F12" s="1403"/>
    </row>
    <row r="13" spans="1:7" ht="13.9" customHeight="1" x14ac:dyDescent="0.2">
      <c r="A13" s="1403"/>
      <c r="B13" s="1403"/>
      <c r="C13" s="1404"/>
      <c r="D13" s="1403"/>
      <c r="E13" s="1403"/>
      <c r="F13" s="1403"/>
    </row>
    <row r="14" spans="1:7" ht="13.9" customHeight="1" x14ac:dyDescent="0.2">
      <c r="A14" s="1403"/>
      <c r="B14" s="1405"/>
      <c r="C14" s="1404"/>
      <c r="D14" s="1403"/>
      <c r="E14" s="1403"/>
      <c r="F14" s="1403"/>
    </row>
    <row r="15" spans="1:7" ht="13.9" customHeight="1" x14ac:dyDescent="0.2">
      <c r="A15" s="1403"/>
      <c r="B15" s="1403"/>
      <c r="C15" s="1404"/>
      <c r="D15" s="1403"/>
      <c r="E15" s="1403"/>
      <c r="F15" s="1403"/>
    </row>
    <row r="16" spans="1:7" ht="13.9" customHeight="1" x14ac:dyDescent="0.2">
      <c r="A16" s="1403"/>
      <c r="B16" s="1403"/>
      <c r="C16" s="1404"/>
      <c r="D16" s="1403"/>
      <c r="E16" s="1403"/>
      <c r="F16" s="1403"/>
    </row>
    <row r="17" spans="1:6" ht="13.9" customHeight="1" x14ac:dyDescent="0.2">
      <c r="A17" s="1403"/>
      <c r="B17" s="1403"/>
      <c r="C17" s="1404"/>
      <c r="D17" s="1403"/>
      <c r="E17" s="1403"/>
      <c r="F17" s="1403"/>
    </row>
    <row r="18" spans="1:6" ht="13.9" customHeight="1" x14ac:dyDescent="0.2">
      <c r="A18" s="1403"/>
      <c r="B18" s="1403"/>
      <c r="C18" s="1404"/>
      <c r="D18" s="1406"/>
      <c r="E18" s="1403"/>
      <c r="F18" s="1403"/>
    </row>
    <row r="19" spans="1:6" ht="13.9" customHeight="1" x14ac:dyDescent="0.2">
      <c r="A19" s="1403"/>
      <c r="B19" s="1403"/>
      <c r="C19" s="1404"/>
      <c r="D19" s="1403"/>
      <c r="E19" s="1403"/>
      <c r="F19" s="1403"/>
    </row>
    <row r="20" spans="1:6" ht="13.9" customHeight="1" x14ac:dyDescent="0.2">
      <c r="A20" s="1403"/>
      <c r="B20" s="1403"/>
      <c r="C20" s="1404"/>
      <c r="D20" s="1403"/>
      <c r="E20" s="1403"/>
      <c r="F20" s="1403"/>
    </row>
    <row r="21" spans="1:6" ht="13.9" customHeight="1" x14ac:dyDescent="0.2">
      <c r="A21" s="1403"/>
      <c r="B21" s="1403"/>
      <c r="C21" s="1404"/>
      <c r="D21" s="1403"/>
      <c r="E21" s="1403"/>
      <c r="F21" s="1403"/>
    </row>
    <row r="22" spans="1:6" ht="13.9" customHeight="1" x14ac:dyDescent="0.2">
      <c r="A22" s="1403"/>
      <c r="B22" s="1403"/>
      <c r="C22" s="1404"/>
      <c r="D22" s="1403"/>
      <c r="E22" s="1403"/>
      <c r="F22" s="1403"/>
    </row>
    <row r="23" spans="1:6" ht="13.9" customHeight="1" x14ac:dyDescent="0.2">
      <c r="A23" s="1403"/>
      <c r="B23" s="1403"/>
      <c r="C23" s="1404"/>
      <c r="D23" s="1403"/>
      <c r="E23" s="1403"/>
      <c r="F23" s="1403"/>
    </row>
    <row r="24" spans="1:6" s="1409" customFormat="1" ht="13.9" customHeight="1" x14ac:dyDescent="0.2">
      <c r="A24" s="1407"/>
      <c r="B24" s="1407"/>
      <c r="C24" s="1408"/>
      <c r="D24" s="1407"/>
      <c r="E24" s="1407"/>
      <c r="F24" s="1407"/>
    </row>
    <row r="25" spans="1:6" s="1409" customFormat="1" ht="13.9" customHeight="1" x14ac:dyDescent="0.2">
      <c r="A25" s="1407"/>
      <c r="B25" s="1407"/>
      <c r="C25" s="1408"/>
      <c r="D25" s="1407"/>
      <c r="E25" s="1407"/>
      <c r="F25" s="1407"/>
    </row>
    <row r="26" spans="1:6" s="1409" customFormat="1" ht="13.9" customHeight="1" x14ac:dyDescent="0.2">
      <c r="A26" s="1407"/>
      <c r="B26" s="1407"/>
      <c r="C26" s="1408"/>
      <c r="D26" s="1407"/>
      <c r="E26" s="1407"/>
      <c r="F26" s="1407"/>
    </row>
    <row r="27" spans="1:6" s="1409" customFormat="1" ht="13.9" customHeight="1" x14ac:dyDescent="0.2">
      <c r="A27" s="1407"/>
      <c r="B27" s="1407"/>
      <c r="C27" s="1408"/>
      <c r="D27" s="1407"/>
      <c r="E27" s="1407"/>
      <c r="F27" s="1407"/>
    </row>
    <row r="28" spans="1:6" s="1409" customFormat="1" ht="13.9" customHeight="1" x14ac:dyDescent="0.2">
      <c r="A28" s="1407"/>
      <c r="B28" s="1407"/>
      <c r="C28" s="1408"/>
      <c r="D28" s="1407"/>
      <c r="E28" s="1407"/>
      <c r="F28" s="1407"/>
    </row>
    <row r="29" spans="1:6" s="1409" customFormat="1" ht="13.9" customHeight="1" x14ac:dyDescent="0.2">
      <c r="A29" s="1407"/>
      <c r="B29" s="1407"/>
      <c r="C29" s="1408"/>
      <c r="D29" s="1407"/>
      <c r="E29" s="1407"/>
      <c r="F29" s="1407"/>
    </row>
    <row r="30" spans="1:6" s="1409" customFormat="1" ht="13.9" customHeight="1" x14ac:dyDescent="0.2">
      <c r="A30" s="1407"/>
      <c r="B30" s="1407"/>
      <c r="C30" s="1408"/>
      <c r="D30" s="1407"/>
      <c r="E30" s="1407"/>
      <c r="F30" s="1407"/>
    </row>
    <row r="31" spans="1:6" s="1409" customFormat="1" ht="13.9" customHeight="1" x14ac:dyDescent="0.2">
      <c r="A31" s="1407"/>
      <c r="B31" s="1407"/>
      <c r="C31" s="1408"/>
      <c r="D31" s="1407"/>
      <c r="E31" s="1407"/>
      <c r="F31" s="1407"/>
    </row>
    <row r="32" spans="1:6" ht="13.9" customHeight="1" x14ac:dyDescent="0.2">
      <c r="A32" s="1410"/>
      <c r="B32" s="1410"/>
      <c r="C32" s="1263"/>
    </row>
    <row r="33" spans="1:3" ht="13.9" customHeight="1" x14ac:dyDescent="0.2">
      <c r="A33" s="1410"/>
      <c r="B33" s="1410"/>
      <c r="C33" s="1263"/>
    </row>
    <row r="34" spans="1:3" ht="13.9" customHeight="1" x14ac:dyDescent="0.2">
      <c r="A34" s="1410"/>
      <c r="B34" s="1410"/>
      <c r="C34" s="1263"/>
    </row>
    <row r="35" spans="1:3" ht="13.9" customHeight="1" x14ac:dyDescent="0.2">
      <c r="A35" s="1410"/>
      <c r="B35" s="1410"/>
      <c r="C35" s="1263"/>
    </row>
    <row r="36" spans="1:3" ht="13.9" customHeight="1" x14ac:dyDescent="0.2">
      <c r="A36" s="1410"/>
      <c r="B36" s="1410"/>
      <c r="C36" s="1263"/>
    </row>
    <row r="37" spans="1:3" ht="13.9" customHeight="1" x14ac:dyDescent="0.2">
      <c r="A37" s="1410"/>
      <c r="B37" s="1410"/>
      <c r="C37" s="1263"/>
    </row>
    <row r="38" spans="1:3" ht="13.9" customHeight="1" x14ac:dyDescent="0.2">
      <c r="A38" s="1410"/>
      <c r="B38" s="1410"/>
      <c r="C38" s="1263"/>
    </row>
    <row r="39" spans="1:3" ht="13.9" customHeight="1" x14ac:dyDescent="0.2">
      <c r="A39" s="1410"/>
      <c r="B39" s="1410"/>
      <c r="C39" s="1263"/>
    </row>
    <row r="40" spans="1:3" ht="13.9" customHeight="1" x14ac:dyDescent="0.2">
      <c r="A40" s="1410"/>
      <c r="B40" s="1410"/>
      <c r="C40" s="1263"/>
    </row>
    <row r="41" spans="1:3" ht="13.9" customHeight="1" x14ac:dyDescent="0.2">
      <c r="A41" s="1410"/>
      <c r="B41" s="1410"/>
      <c r="C41" s="1263"/>
    </row>
    <row r="42" spans="1:3" ht="13.9" customHeight="1" x14ac:dyDescent="0.2">
      <c r="A42" s="1410"/>
      <c r="B42" s="1410"/>
      <c r="C42" s="1263"/>
    </row>
    <row r="43" spans="1:3" ht="13.9" customHeight="1" x14ac:dyDescent="0.2">
      <c r="A43" s="1410"/>
      <c r="B43" s="1410"/>
      <c r="C43" s="1263"/>
    </row>
    <row r="44" spans="1:3" ht="13.9" customHeight="1" x14ac:dyDescent="0.2">
      <c r="A44" s="1410"/>
      <c r="B44" s="1410"/>
      <c r="C44" s="1263"/>
    </row>
    <row r="45" spans="1:3" ht="13.9" customHeight="1" x14ac:dyDescent="0.2">
      <c r="A45" s="1410"/>
      <c r="B45" s="1410"/>
      <c r="C45" s="1263"/>
    </row>
    <row r="46" spans="1:3" ht="13.9" customHeight="1" x14ac:dyDescent="0.2">
      <c r="A46" s="1410"/>
      <c r="B46" s="1410"/>
      <c r="C46" s="1263"/>
    </row>
    <row r="47" spans="1:3" ht="13.9" customHeight="1" x14ac:dyDescent="0.2">
      <c r="A47" s="1410"/>
      <c r="B47" s="1410"/>
      <c r="C47" s="1263"/>
    </row>
    <row r="48" spans="1:3" ht="13.9" customHeight="1" x14ac:dyDescent="0.2">
      <c r="A48" s="1410"/>
      <c r="B48" s="1410"/>
      <c r="C48" s="1263"/>
    </row>
    <row r="49" spans="1:4" ht="13.9" customHeight="1" x14ac:dyDescent="0.2">
      <c r="A49" s="1410"/>
      <c r="B49" s="1410"/>
      <c r="C49" s="1263"/>
    </row>
    <row r="50" spans="1:4" ht="13.9" customHeight="1" x14ac:dyDescent="0.2">
      <c r="A50" s="1410"/>
      <c r="B50" s="1410"/>
      <c r="C50" s="1263"/>
      <c r="D50" s="1264"/>
    </row>
    <row r="51" spans="1:4" ht="13.9" customHeight="1" x14ac:dyDescent="0.2">
      <c r="A51" s="1410"/>
      <c r="B51" s="1410"/>
      <c r="C51" s="1263"/>
    </row>
    <row r="52" spans="1:4" ht="13.9" customHeight="1" x14ac:dyDescent="0.2">
      <c r="A52" s="1410"/>
      <c r="B52" s="1410"/>
      <c r="C52" s="1263"/>
    </row>
    <row r="53" spans="1:4" ht="13.9" customHeight="1" x14ac:dyDescent="0.2">
      <c r="A53" s="1410"/>
      <c r="B53" s="1410"/>
      <c r="C53" s="1263"/>
    </row>
    <row r="54" spans="1:4" ht="13.9" customHeight="1" x14ac:dyDescent="0.2">
      <c r="A54" s="1410"/>
      <c r="B54" s="1410"/>
      <c r="C54" s="1263"/>
    </row>
    <row r="55" spans="1:4" ht="13.9" customHeight="1" x14ac:dyDescent="0.2">
      <c r="A55" s="1410"/>
      <c r="B55" s="1410"/>
      <c r="C55" s="1263"/>
    </row>
    <row r="56" spans="1:4" ht="13.9" customHeight="1" x14ac:dyDescent="0.2">
      <c r="A56" s="1410"/>
      <c r="B56" s="1410"/>
      <c r="C56" s="1263"/>
    </row>
    <row r="57" spans="1:4" ht="13.9" customHeight="1" x14ac:dyDescent="0.2">
      <c r="A57" s="1410"/>
      <c r="B57" s="1410"/>
      <c r="C57" s="1263"/>
    </row>
    <row r="58" spans="1:4" ht="13.9" customHeight="1" x14ac:dyDescent="0.2">
      <c r="A58" s="1410"/>
      <c r="B58" s="1410"/>
      <c r="C58" s="1263"/>
    </row>
    <row r="59" spans="1:4" ht="13.9" customHeight="1" x14ac:dyDescent="0.2">
      <c r="A59" s="1410"/>
      <c r="B59" s="1410"/>
      <c r="C59" s="1263"/>
    </row>
    <row r="60" spans="1:4" ht="13.9" customHeight="1" x14ac:dyDescent="0.2">
      <c r="A60" s="1410"/>
      <c r="B60" s="1410"/>
      <c r="C60" s="1263"/>
    </row>
    <row r="61" spans="1:4" ht="13.9" customHeight="1" x14ac:dyDescent="0.2">
      <c r="A61" s="1410"/>
      <c r="B61" s="1410"/>
      <c r="C61" s="1263"/>
    </row>
    <row r="62" spans="1:4" ht="13.9" customHeight="1" x14ac:dyDescent="0.2">
      <c r="A62" s="1410"/>
      <c r="B62" s="1410"/>
      <c r="C62" s="1263"/>
    </row>
    <row r="63" spans="1:4" ht="13.9" customHeight="1" x14ac:dyDescent="0.2">
      <c r="A63" s="1410"/>
      <c r="B63" s="1410"/>
      <c r="C63" s="1263"/>
    </row>
    <row r="64" spans="1:4" ht="13.9" customHeight="1" x14ac:dyDescent="0.2">
      <c r="A64" s="1410"/>
      <c r="B64" s="1410"/>
      <c r="C64" s="1263"/>
    </row>
    <row r="65" spans="1:3" ht="13.9" customHeight="1" x14ac:dyDescent="0.2">
      <c r="A65" s="1410"/>
      <c r="B65" s="1410"/>
      <c r="C65" s="1263"/>
    </row>
    <row r="66" spans="1:3" ht="13.9" customHeight="1" x14ac:dyDescent="0.2">
      <c r="A66" s="1410"/>
      <c r="B66" s="1410"/>
      <c r="C66" s="1263"/>
    </row>
    <row r="67" spans="1:3" ht="13.9" customHeight="1" x14ac:dyDescent="0.2">
      <c r="A67" s="1410"/>
      <c r="B67" s="1410"/>
      <c r="C67" s="1263"/>
    </row>
    <row r="68" spans="1:3" ht="13.9" customHeight="1" x14ac:dyDescent="0.2">
      <c r="A68" s="1410"/>
      <c r="B68" s="1410"/>
      <c r="C68" s="1263"/>
    </row>
    <row r="69" spans="1:3" ht="13.9" customHeight="1" x14ac:dyDescent="0.2">
      <c r="A69" s="1410"/>
      <c r="B69" s="1410"/>
      <c r="C69" s="1263"/>
    </row>
    <row r="70" spans="1:3" ht="13.9" customHeight="1" x14ac:dyDescent="0.2">
      <c r="A70" s="1410"/>
      <c r="B70" s="1410"/>
      <c r="C70" s="1263"/>
    </row>
    <row r="71" spans="1:3" ht="13.9" customHeight="1" x14ac:dyDescent="0.2">
      <c r="A71" s="1410"/>
      <c r="B71" s="1410"/>
      <c r="C71" s="1263"/>
    </row>
    <row r="72" spans="1:3" ht="13.9" customHeight="1" x14ac:dyDescent="0.2">
      <c r="A72" s="1410"/>
      <c r="B72" s="1410"/>
      <c r="C72" s="1263"/>
    </row>
    <row r="73" spans="1:3" ht="13.9" customHeight="1" x14ac:dyDescent="0.2">
      <c r="A73" s="1410"/>
      <c r="B73" s="1410"/>
      <c r="C73" s="1263"/>
    </row>
    <row r="74" spans="1:3" ht="13.9" customHeight="1" x14ac:dyDescent="0.2">
      <c r="A74" s="1410"/>
      <c r="B74" s="1410"/>
      <c r="C74" s="1263"/>
    </row>
    <row r="75" spans="1:3" ht="13.9" customHeight="1" x14ac:dyDescent="0.2">
      <c r="A75" s="1410"/>
      <c r="B75" s="1410"/>
      <c r="C75" s="1263"/>
    </row>
    <row r="76" spans="1:3" ht="13.9" customHeight="1" x14ac:dyDescent="0.2">
      <c r="A76" s="1410"/>
      <c r="B76" s="1410"/>
      <c r="C76" s="1263"/>
    </row>
    <row r="77" spans="1:3" ht="13.9" customHeight="1" x14ac:dyDescent="0.2">
      <c r="A77" s="1410"/>
      <c r="B77" s="1410"/>
      <c r="C77" s="1263"/>
    </row>
    <row r="78" spans="1:3" ht="13.9" customHeight="1" x14ac:dyDescent="0.2">
      <c r="A78" s="1410"/>
      <c r="B78" s="1410"/>
      <c r="C78" s="1263"/>
    </row>
    <row r="79" spans="1:3" ht="13.9" customHeight="1" x14ac:dyDescent="0.2">
      <c r="A79" s="1410"/>
      <c r="B79" s="1410"/>
      <c r="C79" s="1263"/>
    </row>
    <row r="80" spans="1:3" ht="13.9" customHeight="1" x14ac:dyDescent="0.2">
      <c r="A80" s="1410"/>
      <c r="B80" s="1410"/>
      <c r="C80" s="1263"/>
    </row>
    <row r="81" spans="1:3" ht="13.9" customHeight="1" x14ac:dyDescent="0.2">
      <c r="A81" s="1410"/>
      <c r="B81" s="1410"/>
      <c r="C81" s="1263"/>
    </row>
    <row r="82" spans="1:3" ht="13.9" customHeight="1" x14ac:dyDescent="0.2">
      <c r="A82" s="1410"/>
      <c r="B82" s="1410"/>
      <c r="C82" s="1263"/>
    </row>
    <row r="83" spans="1:3" ht="13.9" customHeight="1" x14ac:dyDescent="0.2">
      <c r="A83" s="1410"/>
      <c r="B83" s="1410"/>
      <c r="C83" s="1263"/>
    </row>
    <row r="84" spans="1:3" ht="13.9" customHeight="1" x14ac:dyDescent="0.2">
      <c r="A84" s="1410"/>
      <c r="B84" s="1410"/>
      <c r="C84" s="1263"/>
    </row>
    <row r="85" spans="1:3" ht="13.9" customHeight="1" x14ac:dyDescent="0.2">
      <c r="A85" s="1410"/>
      <c r="B85" s="1410"/>
      <c r="C85" s="1263"/>
    </row>
    <row r="86" spans="1:3" ht="13.9" customHeight="1" x14ac:dyDescent="0.2">
      <c r="A86" s="1410"/>
      <c r="B86" s="1410"/>
      <c r="C86" s="1263"/>
    </row>
    <row r="87" spans="1:3" ht="13.9" customHeight="1" x14ac:dyDescent="0.2">
      <c r="A87" s="1410"/>
      <c r="B87" s="1410"/>
      <c r="C87" s="1263"/>
    </row>
    <row r="88" spans="1:3" ht="13.9" customHeight="1" x14ac:dyDescent="0.2">
      <c r="A88" s="1410"/>
      <c r="B88" s="1410"/>
      <c r="C88" s="1263"/>
    </row>
    <row r="89" spans="1:3" ht="13.9" customHeight="1" x14ac:dyDescent="0.2">
      <c r="A89" s="1410"/>
      <c r="B89" s="1410"/>
      <c r="C89" s="1263"/>
    </row>
    <row r="90" spans="1:3" ht="13.9" customHeight="1" x14ac:dyDescent="0.2">
      <c r="A90" s="1410"/>
      <c r="B90" s="1410"/>
      <c r="C90" s="1263"/>
    </row>
    <row r="91" spans="1:3" ht="13.9" customHeight="1" x14ac:dyDescent="0.2">
      <c r="A91" s="1410"/>
      <c r="B91" s="1410"/>
      <c r="C91" s="1263"/>
    </row>
    <row r="92" spans="1:3" ht="13.9" customHeight="1" x14ac:dyDescent="0.2">
      <c r="A92" s="1410"/>
      <c r="B92" s="1410"/>
      <c r="C92" s="1263"/>
    </row>
    <row r="93" spans="1:3" ht="13.9" customHeight="1" x14ac:dyDescent="0.2">
      <c r="A93" s="1410"/>
      <c r="B93" s="1410"/>
      <c r="C93" s="1263"/>
    </row>
    <row r="94" spans="1:3" ht="13.9" customHeight="1" x14ac:dyDescent="0.2">
      <c r="A94" s="1410"/>
      <c r="B94" s="1410"/>
      <c r="C94" s="1263"/>
    </row>
    <row r="95" spans="1:3" ht="13.9" customHeight="1" x14ac:dyDescent="0.2">
      <c r="A95" s="1410"/>
      <c r="B95" s="1410"/>
      <c r="C95" s="1263"/>
    </row>
    <row r="96" spans="1:3" ht="13.9" customHeight="1" x14ac:dyDescent="0.2">
      <c r="A96" s="1410"/>
      <c r="B96" s="1410"/>
      <c r="C96" s="1263"/>
    </row>
    <row r="97" spans="1:3" ht="13.9" customHeight="1" x14ac:dyDescent="0.2">
      <c r="A97" s="1410"/>
      <c r="B97" s="1410"/>
      <c r="C97" s="1263"/>
    </row>
    <row r="98" spans="1:3" ht="13.9" customHeight="1" x14ac:dyDescent="0.2">
      <c r="A98" s="1410"/>
      <c r="B98" s="1410"/>
      <c r="C98" s="1263"/>
    </row>
    <row r="99" spans="1:3" ht="13.9" customHeight="1" x14ac:dyDescent="0.2">
      <c r="A99" s="1410"/>
      <c r="B99" s="1410"/>
      <c r="C99" s="1263"/>
    </row>
    <row r="100" spans="1:3" ht="13.9" customHeight="1" x14ac:dyDescent="0.2">
      <c r="A100" s="1410"/>
      <c r="B100" s="1410"/>
      <c r="C100" s="1263"/>
    </row>
    <row r="101" spans="1:3" ht="13.9" customHeight="1" x14ac:dyDescent="0.2">
      <c r="A101" s="1410"/>
      <c r="B101" s="1410"/>
      <c r="C101" s="1263"/>
    </row>
    <row r="102" spans="1:3" ht="13.9" customHeight="1" x14ac:dyDescent="0.2">
      <c r="A102" s="1410"/>
      <c r="B102" s="1410"/>
      <c r="C102" s="1263"/>
    </row>
    <row r="103" spans="1:3" ht="13.9" customHeight="1" x14ac:dyDescent="0.2">
      <c r="A103" s="1410"/>
      <c r="B103" s="1410"/>
      <c r="C103" s="1263"/>
    </row>
    <row r="104" spans="1:3" ht="13.9" customHeight="1" x14ac:dyDescent="0.2">
      <c r="A104" s="1410"/>
      <c r="B104" s="1410"/>
      <c r="C104" s="1263"/>
    </row>
    <row r="105" spans="1:3" ht="13.9" customHeight="1" x14ac:dyDescent="0.2">
      <c r="A105" s="1410"/>
      <c r="B105" s="1410"/>
      <c r="C105" s="1263"/>
    </row>
    <row r="106" spans="1:3" ht="13.9" customHeight="1" x14ac:dyDescent="0.2">
      <c r="A106" s="1410"/>
      <c r="B106" s="1410"/>
      <c r="C106" s="1263"/>
    </row>
    <row r="107" spans="1:3" ht="13.9" customHeight="1" x14ac:dyDescent="0.2">
      <c r="A107" s="1410"/>
      <c r="B107" s="1410"/>
      <c r="C107" s="1263"/>
    </row>
    <row r="108" spans="1:3" ht="13.9" customHeight="1" x14ac:dyDescent="0.2">
      <c r="A108" s="1410"/>
      <c r="B108" s="1410"/>
      <c r="C108" s="1263"/>
    </row>
    <row r="109" spans="1:3" ht="13.9" customHeight="1" x14ac:dyDescent="0.2">
      <c r="A109" s="1410"/>
      <c r="B109" s="1410"/>
      <c r="C109" s="1263"/>
    </row>
    <row r="110" spans="1:3" ht="13.9" customHeight="1" x14ac:dyDescent="0.2">
      <c r="A110" s="1410"/>
      <c r="B110" s="1410"/>
      <c r="C110" s="1263"/>
    </row>
    <row r="111" spans="1:3" ht="13.9" customHeight="1" x14ac:dyDescent="0.2">
      <c r="A111" s="1410"/>
      <c r="B111" s="1410"/>
      <c r="C111" s="1263"/>
    </row>
    <row r="112" spans="1:3" ht="13.9" customHeight="1" x14ac:dyDescent="0.2">
      <c r="A112" s="1410"/>
      <c r="B112" s="1410"/>
      <c r="C112" s="1263"/>
    </row>
    <row r="113" spans="1:3" ht="13.9" customHeight="1" x14ac:dyDescent="0.2">
      <c r="A113" s="1410"/>
      <c r="B113" s="1410"/>
      <c r="C113" s="1263"/>
    </row>
    <row r="114" spans="1:3" ht="13.9" customHeight="1" x14ac:dyDescent="0.2">
      <c r="A114" s="1410"/>
      <c r="B114" s="1410"/>
      <c r="C114" s="1263"/>
    </row>
    <row r="115" spans="1:3" ht="13.9" customHeight="1" x14ac:dyDescent="0.2">
      <c r="A115" s="1410"/>
      <c r="B115" s="1410"/>
      <c r="C115" s="1263"/>
    </row>
    <row r="116" spans="1:3" ht="13.9" customHeight="1" x14ac:dyDescent="0.2">
      <c r="A116" s="1410"/>
      <c r="B116" s="1410"/>
      <c r="C116" s="1263"/>
    </row>
    <row r="117" spans="1:3" ht="13.9" customHeight="1" x14ac:dyDescent="0.2">
      <c r="A117" s="1410"/>
      <c r="B117" s="1410"/>
      <c r="C117" s="1263"/>
    </row>
    <row r="118" spans="1:3" ht="13.9" customHeight="1" x14ac:dyDescent="0.2">
      <c r="A118" s="1410"/>
      <c r="B118" s="1410"/>
      <c r="C118" s="1263"/>
    </row>
    <row r="119" spans="1:3" ht="13.9" customHeight="1" x14ac:dyDescent="0.2">
      <c r="A119" s="1410"/>
      <c r="B119" s="1410"/>
      <c r="C119" s="1263"/>
    </row>
    <row r="120" spans="1:3" ht="13.9" customHeight="1" x14ac:dyDescent="0.2">
      <c r="A120" s="1410"/>
      <c r="B120" s="1410"/>
      <c r="C120" s="1263"/>
    </row>
    <row r="121" spans="1:3" ht="13.9" customHeight="1" x14ac:dyDescent="0.2">
      <c r="A121" s="1410"/>
      <c r="B121" s="1410"/>
      <c r="C121" s="1263"/>
    </row>
    <row r="122" spans="1:3" ht="13.9" customHeight="1" x14ac:dyDescent="0.2">
      <c r="A122" s="1410"/>
      <c r="B122" s="1410"/>
      <c r="C122" s="1263"/>
    </row>
    <row r="123" spans="1:3" ht="13.9" customHeight="1" x14ac:dyDescent="0.2">
      <c r="A123" s="1410"/>
      <c r="B123" s="1410"/>
      <c r="C123" s="1263"/>
    </row>
    <row r="124" spans="1:3" ht="13.9" customHeight="1" x14ac:dyDescent="0.2">
      <c r="A124" s="1410"/>
      <c r="B124" s="1410"/>
      <c r="C124" s="1263"/>
    </row>
    <row r="125" spans="1:3" ht="13.9" customHeight="1" x14ac:dyDescent="0.2">
      <c r="A125" s="1410"/>
      <c r="B125" s="1410"/>
      <c r="C125" s="1263"/>
    </row>
    <row r="126" spans="1:3" ht="13.9" customHeight="1" x14ac:dyDescent="0.2">
      <c r="A126" s="1410"/>
      <c r="B126" s="1410"/>
      <c r="C126" s="1263"/>
    </row>
    <row r="127" spans="1:3" ht="13.9" customHeight="1" x14ac:dyDescent="0.2">
      <c r="A127" s="1410"/>
      <c r="B127" s="1410"/>
      <c r="C127" s="1263"/>
    </row>
    <row r="128" spans="1:3" ht="13.9" customHeight="1" x14ac:dyDescent="0.2">
      <c r="A128" s="1410"/>
      <c r="B128" s="1410"/>
      <c r="C128" s="1263"/>
    </row>
    <row r="129" spans="1:3" ht="13.9" customHeight="1" x14ac:dyDescent="0.2">
      <c r="A129" s="1410"/>
      <c r="B129" s="1410"/>
      <c r="C129" s="1263"/>
    </row>
    <row r="130" spans="1:3" ht="13.9" customHeight="1" x14ac:dyDescent="0.2">
      <c r="A130" s="1410"/>
      <c r="B130" s="1410"/>
      <c r="C130" s="1263"/>
    </row>
    <row r="131" spans="1:3" ht="13.9" customHeight="1" x14ac:dyDescent="0.2">
      <c r="A131" s="1410"/>
      <c r="B131" s="1410"/>
      <c r="C131" s="1263"/>
    </row>
    <row r="132" spans="1:3" ht="13.9" customHeight="1" x14ac:dyDescent="0.2">
      <c r="A132" s="1410"/>
      <c r="B132" s="1410"/>
      <c r="C132" s="1263"/>
    </row>
    <row r="133" spans="1:3" ht="13.9" customHeight="1" x14ac:dyDescent="0.2">
      <c r="A133" s="1410"/>
      <c r="B133" s="1410"/>
      <c r="C133" s="1263"/>
    </row>
    <row r="134" spans="1:3" ht="13.9" customHeight="1" x14ac:dyDescent="0.2">
      <c r="A134" s="1410"/>
      <c r="B134" s="1410"/>
      <c r="C134" s="1263"/>
    </row>
    <row r="135" spans="1:3" ht="13.9" customHeight="1" x14ac:dyDescent="0.2">
      <c r="A135" s="1410"/>
      <c r="B135" s="1410"/>
      <c r="C135" s="1263"/>
    </row>
    <row r="136" spans="1:3" ht="13.9" customHeight="1" x14ac:dyDescent="0.2">
      <c r="A136" s="1410"/>
      <c r="B136" s="1410"/>
      <c r="C136" s="1263"/>
    </row>
    <row r="137" spans="1:3" ht="13.9" customHeight="1" x14ac:dyDescent="0.2">
      <c r="A137" s="1410"/>
      <c r="B137" s="1410"/>
      <c r="C137" s="1263"/>
    </row>
    <row r="138" spans="1:3" ht="13.9" customHeight="1" x14ac:dyDescent="0.2">
      <c r="A138" s="1410"/>
      <c r="B138" s="1410"/>
      <c r="C138" s="1263"/>
    </row>
    <row r="139" spans="1:3" ht="13.9" customHeight="1" x14ac:dyDescent="0.2">
      <c r="A139" s="1410"/>
      <c r="B139" s="1410"/>
      <c r="C139" s="1263"/>
    </row>
    <row r="140" spans="1:3" ht="13.9" customHeight="1" x14ac:dyDescent="0.2">
      <c r="A140" s="1410"/>
      <c r="B140" s="1410"/>
      <c r="C140" s="1263"/>
    </row>
    <row r="141" spans="1:3" ht="13.9" customHeight="1" x14ac:dyDescent="0.2">
      <c r="A141" s="1410"/>
      <c r="B141" s="1410"/>
      <c r="C141" s="1263"/>
    </row>
    <row r="142" spans="1:3" ht="13.9" customHeight="1" x14ac:dyDescent="0.2">
      <c r="A142" s="1410"/>
      <c r="B142" s="1410"/>
      <c r="C142" s="1263"/>
    </row>
    <row r="143" spans="1:3" ht="13.9" customHeight="1" x14ac:dyDescent="0.2">
      <c r="A143" s="1410"/>
      <c r="B143" s="1410"/>
      <c r="C143" s="1263"/>
    </row>
    <row r="144" spans="1:3" ht="13.9" customHeight="1" x14ac:dyDescent="0.2">
      <c r="A144" s="1410"/>
      <c r="B144" s="1410"/>
      <c r="C144" s="1263"/>
    </row>
    <row r="145" spans="1:3" ht="13.9" customHeight="1" x14ac:dyDescent="0.2">
      <c r="A145" s="1410"/>
      <c r="B145" s="1410"/>
      <c r="C145" s="1263"/>
    </row>
    <row r="146" spans="1:3" ht="13.9" customHeight="1" x14ac:dyDescent="0.2">
      <c r="A146" s="1410"/>
      <c r="B146" s="1410"/>
      <c r="C146" s="1263"/>
    </row>
    <row r="147" spans="1:3" ht="13.9" customHeight="1" x14ac:dyDescent="0.2">
      <c r="A147" s="1410"/>
      <c r="B147" s="1410"/>
      <c r="C147" s="1263"/>
    </row>
    <row r="148" spans="1:3" ht="13.9" customHeight="1" x14ac:dyDescent="0.2">
      <c r="A148" s="1410"/>
      <c r="B148" s="1410"/>
      <c r="C148" s="1263"/>
    </row>
    <row r="149" spans="1:3" ht="13.9" customHeight="1" x14ac:dyDescent="0.2">
      <c r="A149" s="1410"/>
      <c r="B149" s="1410"/>
      <c r="C149" s="1263"/>
    </row>
    <row r="150" spans="1:3" ht="13.9" customHeight="1" x14ac:dyDescent="0.2">
      <c r="A150" s="1410"/>
      <c r="B150" s="1410"/>
      <c r="C150" s="1263"/>
    </row>
    <row r="151" spans="1:3" ht="13.9" customHeight="1" x14ac:dyDescent="0.2">
      <c r="A151" s="1410"/>
      <c r="B151" s="1410"/>
      <c r="C151" s="1263"/>
    </row>
    <row r="152" spans="1:3" ht="13.9" customHeight="1" x14ac:dyDescent="0.2">
      <c r="A152" s="1410"/>
      <c r="B152" s="1410"/>
      <c r="C152" s="1263"/>
    </row>
    <row r="153" spans="1:3" ht="13.9" customHeight="1" x14ac:dyDescent="0.2">
      <c r="A153" s="1410"/>
      <c r="B153" s="1410"/>
      <c r="C153" s="1263"/>
    </row>
    <row r="154" spans="1:3" ht="13.9" customHeight="1" x14ac:dyDescent="0.2">
      <c r="A154" s="1410"/>
      <c r="B154" s="1410"/>
      <c r="C154" s="1263"/>
    </row>
    <row r="155" spans="1:3" ht="13.9" customHeight="1" x14ac:dyDescent="0.2">
      <c r="A155" s="1410"/>
      <c r="B155" s="1410"/>
      <c r="C155" s="1263"/>
    </row>
    <row r="156" spans="1:3" ht="13.9" customHeight="1" x14ac:dyDescent="0.2">
      <c r="A156" s="1410"/>
      <c r="B156" s="1410"/>
      <c r="C156" s="1263"/>
    </row>
    <row r="157" spans="1:3" ht="13.9" customHeight="1" x14ac:dyDescent="0.2">
      <c r="A157" s="1410"/>
      <c r="B157" s="1410"/>
      <c r="C157" s="1263"/>
    </row>
    <row r="158" spans="1:3" ht="13.9" customHeight="1" x14ac:dyDescent="0.2">
      <c r="A158" s="1410"/>
      <c r="B158" s="1410"/>
      <c r="C158" s="1263"/>
    </row>
    <row r="159" spans="1:3" ht="13.9" customHeight="1" x14ac:dyDescent="0.2">
      <c r="A159" s="1410"/>
      <c r="B159" s="1410"/>
      <c r="C159" s="1263"/>
    </row>
    <row r="160" spans="1:3" ht="13.9" customHeight="1" x14ac:dyDescent="0.2">
      <c r="A160" s="1410"/>
      <c r="B160" s="1410"/>
      <c r="C160" s="1263"/>
    </row>
    <row r="161" spans="1:3" ht="13.9" customHeight="1" x14ac:dyDescent="0.2">
      <c r="A161" s="1410"/>
      <c r="B161" s="1410"/>
      <c r="C161" s="1263"/>
    </row>
    <row r="162" spans="1:3" ht="13.9" customHeight="1" x14ac:dyDescent="0.2">
      <c r="A162" s="1410"/>
      <c r="B162" s="1410"/>
      <c r="C162" s="1263"/>
    </row>
    <row r="163" spans="1:3" ht="13.9" customHeight="1" x14ac:dyDescent="0.2">
      <c r="A163" s="1410"/>
      <c r="B163" s="1410"/>
      <c r="C163" s="1263"/>
    </row>
    <row r="164" spans="1:3" ht="13.9" customHeight="1" x14ac:dyDescent="0.2">
      <c r="A164" s="1410"/>
      <c r="B164" s="1410"/>
      <c r="C164" s="1263"/>
    </row>
    <row r="165" spans="1:3" ht="13.9" customHeight="1" x14ac:dyDescent="0.2">
      <c r="A165" s="1410"/>
      <c r="B165" s="1410"/>
      <c r="C165" s="1263"/>
    </row>
    <row r="166" spans="1:3" ht="13.9" customHeight="1" x14ac:dyDescent="0.2">
      <c r="A166" s="1410"/>
      <c r="B166" s="1410"/>
      <c r="C166" s="1263"/>
    </row>
    <row r="167" spans="1:3" ht="13.9" customHeight="1" x14ac:dyDescent="0.2">
      <c r="A167" s="1410"/>
      <c r="B167" s="1410"/>
      <c r="C167" s="1263"/>
    </row>
    <row r="168" spans="1:3" ht="13.9" customHeight="1" x14ac:dyDescent="0.2">
      <c r="A168" s="1410"/>
      <c r="B168" s="1410"/>
      <c r="C168" s="1263"/>
    </row>
    <row r="169" spans="1:3" ht="13.9" customHeight="1" x14ac:dyDescent="0.2">
      <c r="A169" s="1410"/>
      <c r="B169" s="1410"/>
      <c r="C169" s="1263"/>
    </row>
    <row r="170" spans="1:3" ht="13.9" customHeight="1" x14ac:dyDescent="0.2">
      <c r="A170" s="1410"/>
      <c r="B170" s="1410"/>
      <c r="C170" s="1263"/>
    </row>
    <row r="171" spans="1:3" ht="13.9" customHeight="1" x14ac:dyDescent="0.2">
      <c r="A171" s="1410"/>
      <c r="B171" s="1410"/>
      <c r="C171" s="1263"/>
    </row>
    <row r="172" spans="1:3" ht="13.9" customHeight="1" x14ac:dyDescent="0.2">
      <c r="A172" s="1410"/>
      <c r="B172" s="1410"/>
      <c r="C172" s="1263"/>
    </row>
    <row r="173" spans="1:3" ht="13.9" customHeight="1" x14ac:dyDescent="0.2">
      <c r="A173" s="1410"/>
      <c r="B173" s="1410"/>
      <c r="C173" s="1263"/>
    </row>
    <row r="174" spans="1:3" ht="13.9" customHeight="1" x14ac:dyDescent="0.2">
      <c r="A174" s="1410"/>
      <c r="B174" s="1410"/>
      <c r="C174" s="1263"/>
    </row>
    <row r="175" spans="1:3" ht="13.9" customHeight="1" x14ac:dyDescent="0.2">
      <c r="A175" s="1410"/>
      <c r="B175" s="1410"/>
      <c r="C175" s="1263"/>
    </row>
    <row r="176" spans="1:3" ht="13.9" customHeight="1" x14ac:dyDescent="0.2">
      <c r="A176" s="1410"/>
      <c r="B176" s="1410"/>
      <c r="C176" s="1263"/>
    </row>
    <row r="177" spans="1:3" ht="13.9" customHeight="1" x14ac:dyDescent="0.2">
      <c r="A177" s="1410"/>
      <c r="B177" s="1410"/>
      <c r="C177" s="1263"/>
    </row>
    <row r="178" spans="1:3" ht="13.9" customHeight="1" x14ac:dyDescent="0.2">
      <c r="A178" s="1410"/>
      <c r="B178" s="1410"/>
      <c r="C178" s="1263"/>
    </row>
    <row r="179" spans="1:3" ht="13.9" customHeight="1" x14ac:dyDescent="0.2">
      <c r="A179" s="1410"/>
      <c r="B179" s="1410"/>
      <c r="C179" s="1263"/>
    </row>
    <row r="180" spans="1:3" ht="13.9" customHeight="1" x14ac:dyDescent="0.2">
      <c r="A180" s="1410"/>
      <c r="B180" s="1410"/>
      <c r="C180" s="1263"/>
    </row>
    <row r="181" spans="1:3" ht="13.9" customHeight="1" x14ac:dyDescent="0.2">
      <c r="A181" s="1410"/>
      <c r="B181" s="1410"/>
      <c r="C181" s="1263"/>
    </row>
    <row r="182" spans="1:3" ht="13.9" customHeight="1" x14ac:dyDescent="0.2">
      <c r="A182" s="1410"/>
      <c r="B182" s="1410"/>
      <c r="C182" s="1263"/>
    </row>
    <row r="183" spans="1:3" ht="13.9" customHeight="1" x14ac:dyDescent="0.2">
      <c r="A183" s="1410"/>
      <c r="B183" s="1410"/>
      <c r="C183" s="1263"/>
    </row>
    <row r="184" spans="1:3" ht="13.9" customHeight="1" x14ac:dyDescent="0.2">
      <c r="A184" s="1410"/>
      <c r="B184" s="1410"/>
      <c r="C184" s="1263"/>
    </row>
    <row r="185" spans="1:3" ht="13.9" customHeight="1" x14ac:dyDescent="0.2">
      <c r="A185" s="1410"/>
      <c r="B185" s="1410"/>
      <c r="C185" s="1263"/>
    </row>
    <row r="186" spans="1:3" ht="13.9" customHeight="1" x14ac:dyDescent="0.2">
      <c r="A186" s="1410"/>
      <c r="B186" s="1410"/>
      <c r="C186" s="1263"/>
    </row>
    <row r="187" spans="1:3" ht="13.9" customHeight="1" x14ac:dyDescent="0.2">
      <c r="A187" s="1410"/>
      <c r="B187" s="1410"/>
      <c r="C187" s="1263"/>
    </row>
    <row r="188" spans="1:3" ht="13.9" customHeight="1" x14ac:dyDescent="0.2">
      <c r="A188" s="1410"/>
      <c r="B188" s="1410"/>
      <c r="C188" s="1263"/>
    </row>
    <row r="189" spans="1:3" ht="13.9" customHeight="1" x14ac:dyDescent="0.2">
      <c r="A189" s="1410"/>
      <c r="B189" s="1410"/>
      <c r="C189" s="1263"/>
    </row>
    <row r="190" spans="1:3" ht="13.9" customHeight="1" x14ac:dyDescent="0.2">
      <c r="A190" s="1410"/>
      <c r="B190" s="1410"/>
      <c r="C190" s="1263"/>
    </row>
    <row r="191" spans="1:3" ht="13.9" customHeight="1" x14ac:dyDescent="0.2">
      <c r="A191" s="1410"/>
      <c r="B191" s="1410"/>
      <c r="C191" s="1263"/>
    </row>
    <row r="192" spans="1:3" ht="13.9" customHeight="1" x14ac:dyDescent="0.2">
      <c r="A192" s="1410"/>
      <c r="B192" s="1410"/>
      <c r="C192" s="1263"/>
    </row>
    <row r="193" spans="1:3" ht="13.9" customHeight="1" x14ac:dyDescent="0.2">
      <c r="A193" s="1410"/>
      <c r="B193" s="1410"/>
      <c r="C193" s="1263"/>
    </row>
    <row r="194" spans="1:3" ht="13.9" customHeight="1" x14ac:dyDescent="0.2">
      <c r="A194" s="1410"/>
      <c r="B194" s="1410"/>
      <c r="C194" s="1263"/>
    </row>
    <row r="195" spans="1:3" ht="13.9" customHeight="1" x14ac:dyDescent="0.2">
      <c r="A195" s="1410"/>
      <c r="B195" s="1410"/>
      <c r="C195" s="1263"/>
    </row>
    <row r="196" spans="1:3" ht="13.9" customHeight="1" x14ac:dyDescent="0.2">
      <c r="A196" s="1410"/>
      <c r="B196" s="1410"/>
      <c r="C196" s="1263"/>
    </row>
    <row r="197" spans="1:3" ht="13.9" customHeight="1" x14ac:dyDescent="0.2">
      <c r="A197" s="1410"/>
      <c r="B197" s="1410"/>
      <c r="C197" s="1263"/>
    </row>
    <row r="198" spans="1:3" ht="13.9" customHeight="1" x14ac:dyDescent="0.2">
      <c r="A198" s="1410"/>
      <c r="B198" s="1410"/>
      <c r="C198" s="1263"/>
    </row>
    <row r="199" spans="1:3" ht="13.9" customHeight="1" x14ac:dyDescent="0.2">
      <c r="A199" s="1410"/>
      <c r="B199" s="1410"/>
      <c r="C199" s="1263"/>
    </row>
    <row r="200" spans="1:3" ht="13.9" customHeight="1" x14ac:dyDescent="0.2">
      <c r="A200" s="1410"/>
      <c r="B200" s="1410"/>
      <c r="C200" s="1263"/>
    </row>
    <row r="201" spans="1:3" ht="13.9" customHeight="1" x14ac:dyDescent="0.2">
      <c r="A201" s="1410"/>
      <c r="B201" s="1410"/>
      <c r="C201" s="1263"/>
    </row>
    <row r="202" spans="1:3" ht="13.9" customHeight="1" x14ac:dyDescent="0.2">
      <c r="A202" s="1410"/>
      <c r="B202" s="1410"/>
      <c r="C202" s="1263"/>
    </row>
    <row r="203" spans="1:3" ht="13.9" customHeight="1" x14ac:dyDescent="0.2">
      <c r="A203" s="1410"/>
      <c r="B203" s="1410"/>
      <c r="C203" s="1263"/>
    </row>
    <row r="204" spans="1:3" ht="13.9" customHeight="1" x14ac:dyDescent="0.2">
      <c r="A204" s="1410"/>
      <c r="B204" s="1410"/>
      <c r="C204" s="1263"/>
    </row>
    <row r="205" spans="1:3" ht="13.9" customHeight="1" x14ac:dyDescent="0.2">
      <c r="A205" s="1410"/>
      <c r="B205" s="1410"/>
      <c r="C205" s="1263"/>
    </row>
    <row r="206" spans="1:3" ht="13.9" customHeight="1" x14ac:dyDescent="0.2">
      <c r="A206" s="1410"/>
      <c r="B206" s="1410"/>
      <c r="C206" s="1263"/>
    </row>
    <row r="207" spans="1:3" ht="13.9" customHeight="1" x14ac:dyDescent="0.2">
      <c r="A207" s="1410"/>
      <c r="B207" s="1410"/>
      <c r="C207" s="1263"/>
    </row>
    <row r="208" spans="1:3" ht="13.9" customHeight="1" x14ac:dyDescent="0.2">
      <c r="A208" s="1410"/>
      <c r="B208" s="1410"/>
      <c r="C208" s="1263"/>
    </row>
    <row r="209" spans="1:3" ht="13.9" customHeight="1" x14ac:dyDescent="0.2">
      <c r="A209" s="1410"/>
      <c r="B209" s="1410"/>
      <c r="C209" s="1263"/>
    </row>
    <row r="210" spans="1:3" ht="13.9" customHeight="1" x14ac:dyDescent="0.2">
      <c r="A210" s="1410"/>
      <c r="B210" s="1410"/>
      <c r="C210" s="1263"/>
    </row>
    <row r="211" spans="1:3" ht="13.9" customHeight="1" x14ac:dyDescent="0.2">
      <c r="A211" s="1410"/>
      <c r="B211" s="1410"/>
      <c r="C211" s="1263"/>
    </row>
    <row r="212" spans="1:3" ht="13.9" customHeight="1" x14ac:dyDescent="0.2">
      <c r="A212" s="1410"/>
      <c r="B212" s="1410"/>
      <c r="C212" s="1263"/>
    </row>
    <row r="213" spans="1:3" ht="13.9" customHeight="1" x14ac:dyDescent="0.2">
      <c r="A213" s="1410"/>
      <c r="B213" s="1410"/>
      <c r="C213" s="1263"/>
    </row>
    <row r="214" spans="1:3" ht="13.9" customHeight="1" x14ac:dyDescent="0.2">
      <c r="A214" s="1410"/>
      <c r="B214" s="1410"/>
      <c r="C214" s="1263"/>
    </row>
    <row r="215" spans="1:3" ht="13.9" customHeight="1" x14ac:dyDescent="0.2">
      <c r="A215" s="1410"/>
      <c r="B215" s="1410"/>
      <c r="C215" s="1263"/>
    </row>
    <row r="216" spans="1:3" ht="13.9" customHeight="1" x14ac:dyDescent="0.2">
      <c r="A216" s="1410"/>
      <c r="B216" s="1410"/>
      <c r="C216" s="1263"/>
    </row>
    <row r="217" spans="1:3" ht="13.9" customHeight="1" x14ac:dyDescent="0.2">
      <c r="A217" s="1410"/>
      <c r="B217" s="1410"/>
      <c r="C217" s="1263"/>
    </row>
    <row r="218" spans="1:3" ht="13.9" customHeight="1" x14ac:dyDescent="0.2">
      <c r="A218" s="1410"/>
      <c r="B218" s="1410"/>
      <c r="C218" s="1263"/>
    </row>
    <row r="219" spans="1:3" ht="13.9" customHeight="1" x14ac:dyDescent="0.2">
      <c r="A219" s="1410"/>
      <c r="B219" s="1410"/>
      <c r="C219" s="1263"/>
    </row>
    <row r="220" spans="1:3" ht="13.9" customHeight="1" x14ac:dyDescent="0.2">
      <c r="A220" s="1410"/>
      <c r="B220" s="1410"/>
      <c r="C220" s="1263"/>
    </row>
    <row r="221" spans="1:3" ht="13.9" customHeight="1" x14ac:dyDescent="0.2">
      <c r="A221" s="1410"/>
      <c r="B221" s="1410"/>
      <c r="C221" s="1263"/>
    </row>
    <row r="222" spans="1:3" ht="13.9" customHeight="1" x14ac:dyDescent="0.2">
      <c r="A222" s="1410"/>
      <c r="B222" s="1410"/>
      <c r="C222" s="1263"/>
    </row>
    <row r="223" spans="1:3" ht="13.9" customHeight="1" x14ac:dyDescent="0.2">
      <c r="A223" s="1410"/>
      <c r="B223" s="1410"/>
      <c r="C223" s="1263"/>
    </row>
    <row r="224" spans="1:3" ht="13.9" customHeight="1" x14ac:dyDescent="0.2">
      <c r="A224" s="1410"/>
      <c r="B224" s="1410"/>
      <c r="C224" s="1263"/>
    </row>
    <row r="225" spans="1:3" ht="13.9" customHeight="1" x14ac:dyDescent="0.2">
      <c r="A225" s="1410"/>
      <c r="B225" s="1410"/>
      <c r="C225" s="1263"/>
    </row>
    <row r="226" spans="1:3" ht="13.9" customHeight="1" x14ac:dyDescent="0.2">
      <c r="A226" s="1410"/>
      <c r="B226" s="1410"/>
      <c r="C226" s="1263"/>
    </row>
    <row r="227" spans="1:3" ht="13.9" customHeight="1" x14ac:dyDescent="0.2">
      <c r="A227" s="1410"/>
      <c r="B227" s="1410"/>
      <c r="C227" s="1263"/>
    </row>
    <row r="228" spans="1:3" ht="13.9" customHeight="1" x14ac:dyDescent="0.2">
      <c r="A228" s="1410"/>
      <c r="B228" s="1410"/>
      <c r="C228" s="1263"/>
    </row>
    <row r="229" spans="1:3" ht="13.9" customHeight="1" x14ac:dyDescent="0.2">
      <c r="A229" s="1410"/>
      <c r="B229" s="1410"/>
      <c r="C229" s="1263"/>
    </row>
    <row r="230" spans="1:3" ht="13.9" customHeight="1" x14ac:dyDescent="0.2">
      <c r="A230" s="1410"/>
      <c r="B230" s="1410"/>
      <c r="C230" s="1263"/>
    </row>
    <row r="231" spans="1:3" ht="13.9" customHeight="1" x14ac:dyDescent="0.2">
      <c r="A231" s="1410"/>
      <c r="B231" s="1410"/>
      <c r="C231" s="1263"/>
    </row>
    <row r="232" spans="1:3" ht="13.9" customHeight="1" x14ac:dyDescent="0.2">
      <c r="A232" s="1410"/>
      <c r="B232" s="1410"/>
      <c r="C232" s="1263"/>
    </row>
    <row r="233" spans="1:3" ht="13.9" customHeight="1" x14ac:dyDescent="0.2">
      <c r="A233" s="1410"/>
      <c r="B233" s="1410"/>
      <c r="C233" s="1263"/>
    </row>
    <row r="234" spans="1:3" ht="13.9" customHeight="1" x14ac:dyDescent="0.2">
      <c r="A234" s="1410"/>
      <c r="B234" s="1410"/>
      <c r="C234" s="1263"/>
    </row>
    <row r="235" spans="1:3" ht="13.9" customHeight="1" x14ac:dyDescent="0.2">
      <c r="A235" s="1410"/>
      <c r="B235" s="1410"/>
      <c r="C235" s="1263"/>
    </row>
    <row r="236" spans="1:3" ht="13.9" customHeight="1" x14ac:dyDescent="0.2">
      <c r="A236" s="1410"/>
      <c r="B236" s="1410"/>
      <c r="C236" s="1263"/>
    </row>
    <row r="237" spans="1:3" ht="13.9" customHeight="1" x14ac:dyDescent="0.2">
      <c r="A237" s="1410"/>
      <c r="B237" s="1410"/>
      <c r="C237" s="1263"/>
    </row>
    <row r="238" spans="1:3" ht="13.9" customHeight="1" x14ac:dyDescent="0.2">
      <c r="A238" s="1410"/>
      <c r="B238" s="1410"/>
      <c r="C238" s="1263"/>
    </row>
    <row r="239" spans="1:3" ht="13.9" customHeight="1" x14ac:dyDescent="0.2">
      <c r="A239" s="1410"/>
      <c r="B239" s="1410"/>
      <c r="C239" s="1263"/>
    </row>
    <row r="240" spans="1:3" ht="13.9" customHeight="1" x14ac:dyDescent="0.2">
      <c r="A240" s="1410"/>
      <c r="B240" s="1410"/>
      <c r="C240" s="1263"/>
    </row>
    <row r="241" spans="1:3" ht="13.9" customHeight="1" x14ac:dyDescent="0.2">
      <c r="A241" s="1410"/>
      <c r="B241" s="1410"/>
      <c r="C241" s="1263"/>
    </row>
    <row r="242" spans="1:3" ht="13.9" customHeight="1" x14ac:dyDescent="0.2">
      <c r="A242" s="1410"/>
      <c r="B242" s="1410"/>
      <c r="C242" s="1263"/>
    </row>
    <row r="243" spans="1:3" ht="13.9" customHeight="1" x14ac:dyDescent="0.2">
      <c r="A243" s="1410"/>
      <c r="B243" s="1410"/>
      <c r="C243" s="1263"/>
    </row>
    <row r="244" spans="1:3" ht="13.9" customHeight="1" x14ac:dyDescent="0.2">
      <c r="A244" s="1410"/>
      <c r="B244" s="1410"/>
      <c r="C244" s="1263"/>
    </row>
    <row r="245" spans="1:3" ht="13.9" customHeight="1" x14ac:dyDescent="0.2">
      <c r="A245" s="1410"/>
      <c r="B245" s="1410"/>
      <c r="C245" s="1263"/>
    </row>
    <row r="246" spans="1:3" ht="13.9" customHeight="1" x14ac:dyDescent="0.2">
      <c r="A246" s="1410"/>
      <c r="B246" s="1410"/>
      <c r="C246" s="1263"/>
    </row>
    <row r="247" spans="1:3" ht="13.9" customHeight="1" x14ac:dyDescent="0.2">
      <c r="A247" s="1410"/>
      <c r="B247" s="1410"/>
      <c r="C247" s="1263"/>
    </row>
    <row r="248" spans="1:3" ht="13.9" customHeight="1" x14ac:dyDescent="0.2">
      <c r="A248" s="1410"/>
      <c r="B248" s="1410"/>
      <c r="C248" s="1263"/>
    </row>
    <row r="249" spans="1:3" ht="13.9" customHeight="1" x14ac:dyDescent="0.2">
      <c r="A249" s="1410"/>
      <c r="B249" s="1410"/>
      <c r="C249" s="1263"/>
    </row>
    <row r="250" spans="1:3" ht="13.9" customHeight="1" x14ac:dyDescent="0.2">
      <c r="A250" s="1410"/>
      <c r="B250" s="1410"/>
      <c r="C250" s="1263"/>
    </row>
    <row r="251" spans="1:3" ht="13.9" customHeight="1" x14ac:dyDescent="0.2">
      <c r="A251" s="1410"/>
      <c r="B251" s="1410"/>
      <c r="C251" s="1263"/>
    </row>
    <row r="252" spans="1:3" ht="13.9" customHeight="1" x14ac:dyDescent="0.2">
      <c r="A252" s="1410"/>
      <c r="B252" s="1410"/>
      <c r="C252" s="1263"/>
    </row>
    <row r="253" spans="1:3" ht="13.9" customHeight="1" x14ac:dyDescent="0.2">
      <c r="A253" s="1410"/>
      <c r="B253" s="1410"/>
      <c r="C253" s="1263"/>
    </row>
    <row r="254" spans="1:3" ht="13.9" customHeight="1" x14ac:dyDescent="0.2">
      <c r="A254" s="1410"/>
      <c r="B254" s="1410"/>
      <c r="C254" s="1263"/>
    </row>
    <row r="255" spans="1:3" ht="13.9" customHeight="1" x14ac:dyDescent="0.2">
      <c r="A255" s="1410"/>
      <c r="B255" s="1410"/>
      <c r="C255" s="1263"/>
    </row>
    <row r="256" spans="1:3" ht="13.9" customHeight="1" x14ac:dyDescent="0.2">
      <c r="A256" s="1410"/>
      <c r="B256" s="1410"/>
      <c r="C256" s="1263"/>
    </row>
    <row r="257" spans="1:3" ht="13.9" customHeight="1" x14ac:dyDescent="0.2">
      <c r="A257" s="1410"/>
      <c r="B257" s="1410"/>
      <c r="C257" s="1263"/>
    </row>
    <row r="258" spans="1:3" ht="13.9" customHeight="1" x14ac:dyDescent="0.2">
      <c r="A258" s="1410"/>
      <c r="B258" s="1410"/>
      <c r="C258" s="1263"/>
    </row>
    <row r="259" spans="1:3" ht="13.9" customHeight="1" x14ac:dyDescent="0.2">
      <c r="A259" s="1410"/>
      <c r="B259" s="1410"/>
      <c r="C259" s="1263"/>
    </row>
    <row r="260" spans="1:3" ht="13.9" customHeight="1" x14ac:dyDescent="0.2">
      <c r="A260" s="1410"/>
      <c r="B260" s="1410"/>
      <c r="C260" s="1263"/>
    </row>
    <row r="261" spans="1:3" ht="13.9" customHeight="1" x14ac:dyDescent="0.2">
      <c r="A261" s="1410"/>
      <c r="B261" s="1410"/>
      <c r="C261" s="1263"/>
    </row>
    <row r="262" spans="1:3" ht="13.9" customHeight="1" x14ac:dyDescent="0.2">
      <c r="A262" s="1410"/>
      <c r="B262" s="1410"/>
      <c r="C262" s="1263"/>
    </row>
    <row r="263" spans="1:3" ht="13.9" customHeight="1" x14ac:dyDescent="0.2">
      <c r="A263" s="1410"/>
      <c r="B263" s="1410"/>
      <c r="C263" s="1263"/>
    </row>
    <row r="264" spans="1:3" ht="13.9" customHeight="1" x14ac:dyDescent="0.2">
      <c r="A264" s="1410"/>
      <c r="B264" s="1410"/>
      <c r="C264" s="1263"/>
    </row>
    <row r="265" spans="1:3" ht="13.9" customHeight="1" x14ac:dyDescent="0.2">
      <c r="A265" s="1410"/>
      <c r="B265" s="1410"/>
      <c r="C265" s="1263"/>
    </row>
    <row r="266" spans="1:3" ht="13.9" customHeight="1" x14ac:dyDescent="0.2">
      <c r="A266" s="1410"/>
      <c r="B266" s="1410"/>
      <c r="C266" s="1263"/>
    </row>
    <row r="267" spans="1:3" ht="13.9" customHeight="1" x14ac:dyDescent="0.2">
      <c r="A267" s="1410"/>
      <c r="B267" s="1410"/>
      <c r="C267" s="1263"/>
    </row>
    <row r="268" spans="1:3" ht="13.9" customHeight="1" x14ac:dyDescent="0.2">
      <c r="A268" s="1410"/>
      <c r="B268" s="1410"/>
      <c r="C268" s="1263"/>
    </row>
    <row r="269" spans="1:3" ht="13.9" customHeight="1" x14ac:dyDescent="0.2">
      <c r="A269" s="1410"/>
      <c r="B269" s="1410"/>
      <c r="C269" s="1263"/>
    </row>
    <row r="270" spans="1:3" ht="13.9" customHeight="1" x14ac:dyDescent="0.2">
      <c r="A270" s="1410"/>
      <c r="B270" s="1410"/>
      <c r="C270" s="1263"/>
    </row>
    <row r="271" spans="1:3" ht="13.9" customHeight="1" x14ac:dyDescent="0.2">
      <c r="A271" s="1410"/>
      <c r="B271" s="1410"/>
      <c r="C271" s="1263"/>
    </row>
    <row r="272" spans="1:3" ht="13.9" customHeight="1" x14ac:dyDescent="0.2">
      <c r="A272" s="1410"/>
      <c r="B272" s="1410"/>
      <c r="C272" s="1263"/>
    </row>
    <row r="273" spans="1:3" ht="13.9" customHeight="1" x14ac:dyDescent="0.2">
      <c r="A273" s="1410"/>
      <c r="B273" s="1410"/>
      <c r="C273" s="1263"/>
    </row>
    <row r="274" spans="1:3" ht="13.9" customHeight="1" x14ac:dyDescent="0.2">
      <c r="A274" s="1410"/>
      <c r="B274" s="1410"/>
      <c r="C274" s="1263"/>
    </row>
    <row r="275" spans="1:3" ht="13.9" customHeight="1" x14ac:dyDescent="0.2">
      <c r="A275" s="1410"/>
      <c r="B275" s="1410"/>
      <c r="C275" s="1263"/>
    </row>
    <row r="276" spans="1:3" ht="13.9" customHeight="1" x14ac:dyDescent="0.2">
      <c r="A276" s="1410"/>
      <c r="B276" s="1410"/>
      <c r="C276" s="1263"/>
    </row>
    <row r="277" spans="1:3" ht="13.9" customHeight="1" x14ac:dyDescent="0.2">
      <c r="A277" s="1410"/>
      <c r="B277" s="1410"/>
      <c r="C277" s="1263"/>
    </row>
    <row r="278" spans="1:3" ht="13.9" customHeight="1" x14ac:dyDescent="0.2">
      <c r="A278" s="1410"/>
      <c r="B278" s="1410"/>
      <c r="C278" s="1263"/>
    </row>
    <row r="279" spans="1:3" ht="13.9" customHeight="1" x14ac:dyDescent="0.2">
      <c r="A279" s="1410"/>
      <c r="B279" s="1410"/>
      <c r="C279" s="1263"/>
    </row>
    <row r="280" spans="1:3" ht="13.9" customHeight="1" x14ac:dyDescent="0.2">
      <c r="A280" s="1410"/>
      <c r="B280" s="1410"/>
      <c r="C280" s="1263"/>
    </row>
    <row r="281" spans="1:3" ht="13.9" customHeight="1" x14ac:dyDescent="0.2">
      <c r="A281" s="1410"/>
      <c r="B281" s="1410"/>
      <c r="C281" s="1263"/>
    </row>
    <row r="282" spans="1:3" ht="13.9" customHeight="1" x14ac:dyDescent="0.2">
      <c r="A282" s="1410"/>
      <c r="B282" s="1410"/>
      <c r="C282" s="1263"/>
    </row>
    <row r="283" spans="1:3" ht="13.9" customHeight="1" x14ac:dyDescent="0.2">
      <c r="A283" s="1410"/>
      <c r="B283" s="1410"/>
      <c r="C283" s="1263"/>
    </row>
    <row r="284" spans="1:3" ht="13.9" customHeight="1" x14ac:dyDescent="0.2">
      <c r="A284" s="1410"/>
      <c r="B284" s="1410"/>
      <c r="C284" s="1263"/>
    </row>
    <row r="285" spans="1:3" ht="13.9" customHeight="1" x14ac:dyDescent="0.2">
      <c r="A285" s="1410"/>
      <c r="B285" s="1410"/>
      <c r="C285" s="1263"/>
    </row>
    <row r="286" spans="1:3" ht="13.9" customHeight="1" x14ac:dyDescent="0.2">
      <c r="A286" s="1410"/>
      <c r="B286" s="1410"/>
      <c r="C286" s="1263"/>
    </row>
    <row r="287" spans="1:3" ht="13.9" customHeight="1" x14ac:dyDescent="0.2">
      <c r="A287" s="1410"/>
      <c r="B287" s="1410"/>
      <c r="C287" s="1263"/>
    </row>
    <row r="288" spans="1:3" ht="13.9" customHeight="1" x14ac:dyDescent="0.2">
      <c r="A288" s="1410"/>
      <c r="B288" s="1410"/>
      <c r="C288" s="1263"/>
    </row>
    <row r="289" spans="1:3" ht="13.9" customHeight="1" x14ac:dyDescent="0.2">
      <c r="A289" s="1410"/>
      <c r="B289" s="1410"/>
      <c r="C289" s="1263"/>
    </row>
    <row r="290" spans="1:3" ht="13.9" customHeight="1" x14ac:dyDescent="0.2">
      <c r="A290" s="1410"/>
      <c r="B290" s="1410"/>
      <c r="C290" s="1263"/>
    </row>
    <row r="291" spans="1:3" ht="13.9" customHeight="1" x14ac:dyDescent="0.2">
      <c r="A291" s="1410"/>
      <c r="B291" s="1410"/>
      <c r="C291" s="1263"/>
    </row>
    <row r="292" spans="1:3" ht="13.9" customHeight="1" x14ac:dyDescent="0.2">
      <c r="A292" s="1410"/>
      <c r="B292" s="1410"/>
      <c r="C292" s="1263"/>
    </row>
    <row r="293" spans="1:3" ht="13.9" customHeight="1" x14ac:dyDescent="0.2">
      <c r="A293" s="1410"/>
      <c r="B293" s="1410"/>
      <c r="C293" s="1263"/>
    </row>
    <row r="294" spans="1:3" ht="13.9" customHeight="1" x14ac:dyDescent="0.2">
      <c r="A294" s="1410"/>
      <c r="B294" s="1410"/>
      <c r="C294" s="1263"/>
    </row>
    <row r="295" spans="1:3" ht="13.9" customHeight="1" x14ac:dyDescent="0.2">
      <c r="A295" s="1410"/>
      <c r="B295" s="1410"/>
      <c r="C295" s="1263"/>
    </row>
    <row r="296" spans="1:3" ht="13.9" customHeight="1" x14ac:dyDescent="0.2">
      <c r="A296" s="1410"/>
      <c r="B296" s="1410"/>
      <c r="C296" s="1263"/>
    </row>
    <row r="297" spans="1:3" ht="13.9" customHeight="1" x14ac:dyDescent="0.2">
      <c r="A297" s="1410"/>
      <c r="B297" s="1410"/>
      <c r="C297" s="1263"/>
    </row>
    <row r="298" spans="1:3" ht="13.9" customHeight="1" x14ac:dyDescent="0.2">
      <c r="A298" s="1410"/>
      <c r="B298" s="1410"/>
      <c r="C298" s="1263"/>
    </row>
    <row r="299" spans="1:3" ht="13.9" customHeight="1" x14ac:dyDescent="0.2">
      <c r="A299" s="1410"/>
      <c r="B299" s="1410"/>
      <c r="C299" s="1263"/>
    </row>
    <row r="300" spans="1:3" ht="13.9" customHeight="1" x14ac:dyDescent="0.2">
      <c r="A300" s="1410"/>
      <c r="B300" s="1410"/>
      <c r="C300" s="1263"/>
    </row>
    <row r="301" spans="1:3" ht="13.9" customHeight="1" x14ac:dyDescent="0.2">
      <c r="A301" s="1410"/>
      <c r="B301" s="1410"/>
      <c r="C301" s="1263"/>
    </row>
    <row r="302" spans="1:3" ht="13.9" customHeight="1" x14ac:dyDescent="0.2">
      <c r="A302" s="1410"/>
      <c r="B302" s="1410"/>
      <c r="C302" s="1263"/>
    </row>
    <row r="303" spans="1:3" ht="13.9" customHeight="1" x14ac:dyDescent="0.2">
      <c r="A303" s="1410"/>
      <c r="B303" s="1410"/>
      <c r="C303" s="1263"/>
    </row>
    <row r="304" spans="1:3" ht="13.9" customHeight="1" x14ac:dyDescent="0.2">
      <c r="A304" s="1410"/>
      <c r="B304" s="1410"/>
      <c r="C304" s="1263"/>
    </row>
    <row r="305" spans="1:3" ht="13.9" customHeight="1" x14ac:dyDescent="0.2">
      <c r="A305" s="1410"/>
      <c r="B305" s="1410"/>
      <c r="C305" s="1263"/>
    </row>
    <row r="306" spans="1:3" ht="13.9" customHeight="1" x14ac:dyDescent="0.2">
      <c r="A306" s="1410"/>
      <c r="B306" s="1410"/>
      <c r="C306" s="1263"/>
    </row>
    <row r="307" spans="1:3" ht="13.9" customHeight="1" x14ac:dyDescent="0.2">
      <c r="A307" s="1410"/>
      <c r="B307" s="1410"/>
      <c r="C307" s="1263"/>
    </row>
    <row r="308" spans="1:3" ht="13.9" customHeight="1" x14ac:dyDescent="0.2">
      <c r="A308" s="1410"/>
      <c r="B308" s="1410"/>
      <c r="C308" s="1263"/>
    </row>
    <row r="309" spans="1:3" ht="13.9" customHeight="1" x14ac:dyDescent="0.2">
      <c r="A309" s="1410"/>
      <c r="B309" s="1410"/>
      <c r="C309" s="1263"/>
    </row>
    <row r="310" spans="1:3" ht="13.9" customHeight="1" x14ac:dyDescent="0.2">
      <c r="A310" s="1410"/>
      <c r="B310" s="1410"/>
      <c r="C310" s="1263"/>
    </row>
    <row r="311" spans="1:3" ht="13.9" customHeight="1" x14ac:dyDescent="0.2">
      <c r="A311" s="1410"/>
      <c r="B311" s="1410"/>
      <c r="C311" s="1263"/>
    </row>
    <row r="312" spans="1:3" ht="13.9" customHeight="1" x14ac:dyDescent="0.2">
      <c r="A312" s="1410"/>
      <c r="B312" s="1410"/>
      <c r="C312" s="1263"/>
    </row>
    <row r="313" spans="1:3" ht="13.9" customHeight="1" x14ac:dyDescent="0.2">
      <c r="A313" s="1410"/>
      <c r="B313" s="1410"/>
      <c r="C313" s="1263"/>
    </row>
    <row r="314" spans="1:3" ht="13.9" customHeight="1" x14ac:dyDescent="0.2">
      <c r="A314" s="1410"/>
      <c r="B314" s="1410"/>
      <c r="C314" s="1263"/>
    </row>
    <row r="315" spans="1:3" ht="13.9" customHeight="1" x14ac:dyDescent="0.2">
      <c r="A315" s="1410"/>
      <c r="B315" s="1410"/>
      <c r="C315" s="1263"/>
    </row>
    <row r="316" spans="1:3" ht="13.9" customHeight="1" x14ac:dyDescent="0.2">
      <c r="A316" s="1410"/>
      <c r="B316" s="1410"/>
      <c r="C316" s="1263"/>
    </row>
    <row r="317" spans="1:3" ht="13.9" customHeight="1" x14ac:dyDescent="0.2">
      <c r="A317" s="1410"/>
      <c r="B317" s="1410"/>
      <c r="C317" s="1263"/>
    </row>
    <row r="318" spans="1:3" ht="13.9" customHeight="1" x14ac:dyDescent="0.2">
      <c r="A318" s="1410"/>
      <c r="B318" s="1410"/>
      <c r="C318" s="1263"/>
    </row>
    <row r="319" spans="1:3" ht="13.9" customHeight="1" x14ac:dyDescent="0.2">
      <c r="A319" s="1410"/>
      <c r="B319" s="1410"/>
      <c r="C319" s="1263"/>
    </row>
    <row r="320" spans="1:3" ht="13.9" customHeight="1" x14ac:dyDescent="0.2">
      <c r="A320" s="1410"/>
      <c r="B320" s="1410"/>
      <c r="C320" s="1263"/>
    </row>
    <row r="321" spans="1:3" ht="13.9" customHeight="1" x14ac:dyDescent="0.2">
      <c r="A321" s="1410"/>
      <c r="B321" s="1410"/>
      <c r="C321" s="1263"/>
    </row>
    <row r="322" spans="1:3" ht="13.9" customHeight="1" x14ac:dyDescent="0.2">
      <c r="A322" s="1410"/>
      <c r="B322" s="1410"/>
      <c r="C322" s="1263"/>
    </row>
    <row r="323" spans="1:3" ht="13.9" customHeight="1" x14ac:dyDescent="0.2">
      <c r="A323" s="1410"/>
      <c r="B323" s="1410"/>
      <c r="C323" s="1263"/>
    </row>
    <row r="324" spans="1:3" ht="13.9" customHeight="1" x14ac:dyDescent="0.2">
      <c r="A324" s="1410"/>
      <c r="B324" s="1410"/>
      <c r="C324" s="1263"/>
    </row>
    <row r="325" spans="1:3" ht="13.9" customHeight="1" x14ac:dyDescent="0.2">
      <c r="A325" s="1410"/>
      <c r="B325" s="1410"/>
      <c r="C325" s="1263"/>
    </row>
    <row r="326" spans="1:3" ht="13.9" customHeight="1" x14ac:dyDescent="0.2">
      <c r="A326" s="1410"/>
      <c r="B326" s="1410"/>
      <c r="C326" s="1263"/>
    </row>
    <row r="327" spans="1:3" ht="13.9" customHeight="1" x14ac:dyDescent="0.2">
      <c r="A327" s="1410"/>
      <c r="B327" s="1410"/>
      <c r="C327" s="1263"/>
    </row>
    <row r="328" spans="1:3" ht="13.9" customHeight="1" x14ac:dyDescent="0.2">
      <c r="A328" s="1410"/>
      <c r="B328" s="1410"/>
      <c r="C328" s="1263"/>
    </row>
    <row r="329" spans="1:3" ht="13.9" customHeight="1" x14ac:dyDescent="0.2">
      <c r="A329" s="1410"/>
      <c r="B329" s="1410"/>
      <c r="C329" s="1263"/>
    </row>
    <row r="330" spans="1:3" ht="13.9" customHeight="1" x14ac:dyDescent="0.2">
      <c r="A330" s="1410"/>
      <c r="B330" s="1410"/>
      <c r="C330" s="1263"/>
    </row>
    <row r="331" spans="1:3" ht="13.9" customHeight="1" x14ac:dyDescent="0.2">
      <c r="A331" s="1410"/>
      <c r="B331" s="1410"/>
      <c r="C331" s="1263"/>
    </row>
    <row r="332" spans="1:3" ht="13.9" customHeight="1" x14ac:dyDescent="0.2">
      <c r="A332" s="1410"/>
      <c r="B332" s="1410"/>
      <c r="C332" s="1263"/>
    </row>
    <row r="333" spans="1:3" ht="13.9" customHeight="1" x14ac:dyDescent="0.2">
      <c r="A333" s="1410"/>
      <c r="B333" s="1410"/>
      <c r="C333" s="1263"/>
    </row>
    <row r="334" spans="1:3" ht="13.9" customHeight="1" x14ac:dyDescent="0.2">
      <c r="A334" s="1410"/>
      <c r="B334" s="1410"/>
      <c r="C334" s="1263"/>
    </row>
    <row r="335" spans="1:3" ht="13.9" customHeight="1" x14ac:dyDescent="0.2">
      <c r="A335" s="1410"/>
      <c r="B335" s="1410"/>
      <c r="C335" s="1263"/>
    </row>
    <row r="336" spans="1:3" ht="13.9" customHeight="1" x14ac:dyDescent="0.2">
      <c r="A336" s="1410"/>
      <c r="B336" s="1410"/>
      <c r="C336" s="1263"/>
    </row>
    <row r="337" spans="1:3" ht="13.9" customHeight="1" x14ac:dyDescent="0.2">
      <c r="A337" s="1410"/>
      <c r="B337" s="1410"/>
      <c r="C337" s="1263"/>
    </row>
    <row r="338" spans="1:3" ht="13.9" customHeight="1" x14ac:dyDescent="0.2">
      <c r="A338" s="1410"/>
      <c r="B338" s="1410"/>
      <c r="C338" s="1263"/>
    </row>
    <row r="339" spans="1:3" ht="13.9" customHeight="1" x14ac:dyDescent="0.2">
      <c r="A339" s="1410"/>
      <c r="B339" s="1410"/>
      <c r="C339" s="1263"/>
    </row>
    <row r="340" spans="1:3" ht="13.9" customHeight="1" x14ac:dyDescent="0.2">
      <c r="A340" s="1410"/>
      <c r="B340" s="1410"/>
      <c r="C340" s="1263"/>
    </row>
    <row r="341" spans="1:3" ht="13.9" customHeight="1" x14ac:dyDescent="0.2">
      <c r="A341" s="1410"/>
      <c r="B341" s="1410"/>
      <c r="C341" s="1263"/>
    </row>
    <row r="342" spans="1:3" ht="13.9" customHeight="1" x14ac:dyDescent="0.2">
      <c r="A342" s="1410"/>
      <c r="B342" s="1410"/>
      <c r="C342" s="1263"/>
    </row>
    <row r="343" spans="1:3" ht="13.9" customHeight="1" x14ac:dyDescent="0.2">
      <c r="A343" s="1410"/>
      <c r="B343" s="1410"/>
      <c r="C343" s="1263"/>
    </row>
    <row r="344" spans="1:3" ht="13.9" customHeight="1" x14ac:dyDescent="0.2">
      <c r="A344" s="1410"/>
      <c r="B344" s="1410"/>
      <c r="C344" s="1263"/>
    </row>
    <row r="345" spans="1:3" ht="13.9" customHeight="1" x14ac:dyDescent="0.2">
      <c r="A345" s="1410"/>
      <c r="B345" s="1410"/>
      <c r="C345" s="1263"/>
    </row>
    <row r="346" spans="1:3" ht="13.9" customHeight="1" x14ac:dyDescent="0.2">
      <c r="A346" s="1410"/>
      <c r="B346" s="1410"/>
      <c r="C346" s="1263"/>
    </row>
    <row r="347" spans="1:3" ht="13.9" customHeight="1" x14ac:dyDescent="0.2">
      <c r="A347" s="1410"/>
      <c r="B347" s="1410"/>
      <c r="C347" s="1263"/>
    </row>
    <row r="348" spans="1:3" ht="13.9" customHeight="1" x14ac:dyDescent="0.2">
      <c r="A348" s="1410"/>
      <c r="B348" s="1410"/>
      <c r="C348" s="1263"/>
    </row>
    <row r="349" spans="1:3" ht="13.9" customHeight="1" x14ac:dyDescent="0.2">
      <c r="A349" s="1410"/>
      <c r="B349" s="1410"/>
      <c r="C349" s="1263"/>
    </row>
    <row r="350" spans="1:3" ht="13.9" customHeight="1" x14ac:dyDescent="0.2">
      <c r="A350" s="1410"/>
      <c r="B350" s="1410"/>
      <c r="C350" s="1263"/>
    </row>
    <row r="351" spans="1:3" ht="13.9" customHeight="1" x14ac:dyDescent="0.2">
      <c r="A351" s="1410"/>
      <c r="B351" s="1410"/>
      <c r="C351" s="1263"/>
    </row>
    <row r="352" spans="1:3" ht="13.9" customHeight="1" x14ac:dyDescent="0.2">
      <c r="A352" s="1410"/>
      <c r="B352" s="1410"/>
      <c r="C352" s="1263"/>
    </row>
    <row r="353" spans="1:3" ht="13.9" customHeight="1" x14ac:dyDescent="0.2">
      <c r="A353" s="1410"/>
      <c r="B353" s="1410"/>
      <c r="C353" s="1263"/>
    </row>
    <row r="354" spans="1:3" ht="13.9" customHeight="1" x14ac:dyDescent="0.2">
      <c r="A354" s="1410"/>
      <c r="B354" s="1410"/>
      <c r="C354" s="1263"/>
    </row>
    <row r="355" spans="1:3" ht="13.9" customHeight="1" x14ac:dyDescent="0.2">
      <c r="A355" s="1410"/>
      <c r="B355" s="1410"/>
      <c r="C355" s="1263"/>
    </row>
    <row r="356" spans="1:3" ht="13.9" customHeight="1" x14ac:dyDescent="0.2">
      <c r="A356" s="1410"/>
      <c r="B356" s="1410"/>
      <c r="C356" s="1263"/>
    </row>
    <row r="357" spans="1:3" ht="13.9" customHeight="1" x14ac:dyDescent="0.2">
      <c r="A357" s="1410"/>
      <c r="B357" s="1410"/>
      <c r="C357" s="1263"/>
    </row>
    <row r="358" spans="1:3" ht="13.9" customHeight="1" x14ac:dyDescent="0.2">
      <c r="A358" s="1410"/>
      <c r="B358" s="1410"/>
      <c r="C358" s="1263"/>
    </row>
    <row r="359" spans="1:3" ht="13.9" customHeight="1" x14ac:dyDescent="0.2">
      <c r="A359" s="1410"/>
      <c r="B359" s="1410"/>
      <c r="C359" s="1263"/>
    </row>
    <row r="360" spans="1:3" ht="13.9" customHeight="1" x14ac:dyDescent="0.2">
      <c r="A360" s="1410"/>
      <c r="B360" s="1410"/>
      <c r="C360" s="1263"/>
    </row>
    <row r="361" spans="1:3" ht="13.9" customHeight="1" x14ac:dyDescent="0.2">
      <c r="A361" s="1410"/>
      <c r="B361" s="1410"/>
      <c r="C361" s="1263"/>
    </row>
    <row r="362" spans="1:3" ht="13.9" customHeight="1" x14ac:dyDescent="0.2">
      <c r="A362" s="1410"/>
      <c r="B362" s="1410"/>
      <c r="C362" s="1263"/>
    </row>
    <row r="363" spans="1:3" ht="13.9" customHeight="1" x14ac:dyDescent="0.2">
      <c r="A363" s="1410"/>
      <c r="B363" s="1410"/>
      <c r="C363" s="1263"/>
    </row>
    <row r="364" spans="1:3" ht="13.9" customHeight="1" x14ac:dyDescent="0.2">
      <c r="A364" s="1410"/>
      <c r="B364" s="1410"/>
      <c r="C364" s="1263"/>
    </row>
    <row r="365" spans="1:3" ht="13.9" customHeight="1" x14ac:dyDescent="0.2">
      <c r="A365" s="1410"/>
      <c r="B365" s="1410"/>
      <c r="C365" s="1263"/>
    </row>
    <row r="366" spans="1:3" ht="13.9" customHeight="1" x14ac:dyDescent="0.2">
      <c r="A366" s="1410"/>
      <c r="B366" s="1410"/>
      <c r="C366" s="1263"/>
    </row>
    <row r="367" spans="1:3" ht="13.9" customHeight="1" x14ac:dyDescent="0.2">
      <c r="A367" s="1410"/>
      <c r="B367" s="1410"/>
      <c r="C367" s="1263"/>
    </row>
    <row r="368" spans="1:3" ht="13.9" customHeight="1" x14ac:dyDescent="0.2">
      <c r="A368" s="1410"/>
      <c r="B368" s="1410"/>
      <c r="C368" s="1263"/>
    </row>
    <row r="369" spans="1:3" ht="13.9" customHeight="1" x14ac:dyDescent="0.2">
      <c r="A369" s="1410"/>
      <c r="B369" s="1410"/>
      <c r="C369" s="1263"/>
    </row>
    <row r="370" spans="1:3" ht="13.9" customHeight="1" x14ac:dyDescent="0.2">
      <c r="A370" s="1410"/>
      <c r="B370" s="1410"/>
      <c r="C370" s="1263"/>
    </row>
    <row r="371" spans="1:3" ht="13.9" customHeight="1" x14ac:dyDescent="0.2">
      <c r="A371" s="1410"/>
      <c r="B371" s="1410"/>
      <c r="C371" s="1263"/>
    </row>
    <row r="372" spans="1:3" ht="13.9" customHeight="1" x14ac:dyDescent="0.2">
      <c r="A372" s="1410"/>
      <c r="B372" s="1410"/>
      <c r="C372" s="1263"/>
    </row>
    <row r="373" spans="1:3" ht="13.9" customHeight="1" x14ac:dyDescent="0.2">
      <c r="A373" s="1410"/>
      <c r="B373" s="1410"/>
      <c r="C373" s="1263"/>
    </row>
    <row r="374" spans="1:3" ht="13.9" customHeight="1" x14ac:dyDescent="0.2">
      <c r="A374" s="1410"/>
      <c r="B374" s="1410"/>
      <c r="C374" s="1263"/>
    </row>
    <row r="375" spans="1:3" ht="13.9" customHeight="1" x14ac:dyDescent="0.2">
      <c r="A375" s="1410"/>
      <c r="B375" s="1410"/>
      <c r="C375" s="1263"/>
    </row>
    <row r="376" spans="1:3" ht="13.9" customHeight="1" x14ac:dyDescent="0.2">
      <c r="A376" s="1410"/>
      <c r="B376" s="1410"/>
      <c r="C376" s="1263"/>
    </row>
    <row r="377" spans="1:3" ht="13.9" customHeight="1" x14ac:dyDescent="0.2">
      <c r="A377" s="1410"/>
      <c r="B377" s="1410"/>
      <c r="C377" s="1263"/>
    </row>
    <row r="378" spans="1:3" ht="13.9" customHeight="1" x14ac:dyDescent="0.2">
      <c r="A378" s="1410"/>
      <c r="B378" s="1410"/>
      <c r="C378" s="1263"/>
    </row>
    <row r="379" spans="1:3" ht="13.9" customHeight="1" x14ac:dyDescent="0.2">
      <c r="A379" s="1410"/>
      <c r="B379" s="1410"/>
      <c r="C379" s="1263"/>
    </row>
    <row r="380" spans="1:3" ht="13.9" customHeight="1" x14ac:dyDescent="0.2">
      <c r="A380" s="1410"/>
      <c r="B380" s="1410"/>
      <c r="C380" s="1263"/>
    </row>
    <row r="381" spans="1:3" ht="13.9" customHeight="1" x14ac:dyDescent="0.2">
      <c r="A381" s="1410"/>
      <c r="B381" s="1410"/>
      <c r="C381" s="1263"/>
    </row>
    <row r="382" spans="1:3" ht="13.9" customHeight="1" x14ac:dyDescent="0.2">
      <c r="A382" s="1410"/>
      <c r="B382" s="1410"/>
      <c r="C382" s="1263"/>
    </row>
    <row r="383" spans="1:3" ht="13.9" customHeight="1" x14ac:dyDescent="0.2">
      <c r="A383" s="1410"/>
      <c r="B383" s="1410"/>
      <c r="C383" s="1263"/>
    </row>
    <row r="384" spans="1:3" ht="13.9" customHeight="1" x14ac:dyDescent="0.2">
      <c r="A384" s="1410"/>
      <c r="B384" s="1410"/>
      <c r="C384" s="1263"/>
    </row>
    <row r="385" spans="1:3" ht="13.9" customHeight="1" x14ac:dyDescent="0.2">
      <c r="A385" s="1410"/>
      <c r="B385" s="1410"/>
      <c r="C385" s="1263"/>
    </row>
    <row r="386" spans="1:3" ht="13.9" customHeight="1" x14ac:dyDescent="0.2">
      <c r="A386" s="1410"/>
      <c r="B386" s="1410"/>
      <c r="C386" s="1263"/>
    </row>
    <row r="387" spans="1:3" ht="13.9" customHeight="1" x14ac:dyDescent="0.2">
      <c r="A387" s="1410"/>
      <c r="B387" s="1410"/>
      <c r="C387" s="1263"/>
    </row>
    <row r="388" spans="1:3" ht="13.9" customHeight="1" x14ac:dyDescent="0.2">
      <c r="A388" s="1410"/>
      <c r="B388" s="1410"/>
      <c r="C388" s="1263"/>
    </row>
    <row r="389" spans="1:3" ht="13.9" customHeight="1" x14ac:dyDescent="0.2">
      <c r="A389" s="1410"/>
      <c r="B389" s="1410"/>
      <c r="C389" s="1263"/>
    </row>
    <row r="390" spans="1:3" ht="13.9" customHeight="1" x14ac:dyDescent="0.2">
      <c r="A390" s="1410"/>
      <c r="B390" s="1410"/>
      <c r="C390" s="1263"/>
    </row>
    <row r="391" spans="1:3" ht="13.9" customHeight="1" x14ac:dyDescent="0.2">
      <c r="A391" s="1410"/>
      <c r="B391" s="1410"/>
      <c r="C391" s="1263"/>
    </row>
    <row r="392" spans="1:3" ht="13.9" customHeight="1" x14ac:dyDescent="0.2">
      <c r="A392" s="1410"/>
      <c r="B392" s="1410"/>
      <c r="C392" s="1263"/>
    </row>
    <row r="393" spans="1:3" ht="13.9" customHeight="1" x14ac:dyDescent="0.2">
      <c r="A393" s="1410"/>
      <c r="B393" s="1410"/>
      <c r="C393" s="1263"/>
    </row>
    <row r="394" spans="1:3" ht="13.9" customHeight="1" x14ac:dyDescent="0.2">
      <c r="A394" s="1410"/>
      <c r="B394" s="1410"/>
      <c r="C394" s="1263"/>
    </row>
    <row r="395" spans="1:3" ht="13.9" customHeight="1" x14ac:dyDescent="0.2">
      <c r="A395" s="1410"/>
      <c r="B395" s="1410"/>
      <c r="C395" s="1263"/>
    </row>
    <row r="396" spans="1:3" ht="13.9" customHeight="1" x14ac:dyDescent="0.2">
      <c r="A396" s="1410"/>
      <c r="B396" s="1410"/>
      <c r="C396" s="1263"/>
    </row>
    <row r="397" spans="1:3" ht="13.9" customHeight="1" x14ac:dyDescent="0.2">
      <c r="A397" s="1410"/>
      <c r="B397" s="1410"/>
      <c r="C397" s="1263"/>
    </row>
    <row r="398" spans="1:3" ht="13.9" customHeight="1" x14ac:dyDescent="0.2">
      <c r="A398" s="1410"/>
      <c r="B398" s="1410"/>
      <c r="C398" s="1263"/>
    </row>
    <row r="399" spans="1:3" ht="13.9" customHeight="1" x14ac:dyDescent="0.2">
      <c r="A399" s="1410"/>
      <c r="B399" s="1410"/>
      <c r="C399" s="1263"/>
    </row>
    <row r="400" spans="1:3" ht="13.9" customHeight="1" x14ac:dyDescent="0.2">
      <c r="A400" s="1410"/>
      <c r="B400" s="1410"/>
      <c r="C400" s="1263"/>
    </row>
    <row r="401" spans="1:3" ht="13.9" customHeight="1" x14ac:dyDescent="0.2">
      <c r="A401" s="1410"/>
      <c r="B401" s="1410"/>
      <c r="C401" s="1263"/>
    </row>
    <row r="402" spans="1:3" ht="13.9" customHeight="1" x14ac:dyDescent="0.2">
      <c r="A402" s="1410"/>
      <c r="B402" s="1410"/>
      <c r="C402" s="1263"/>
    </row>
    <row r="403" spans="1:3" ht="13.9" customHeight="1" x14ac:dyDescent="0.2">
      <c r="A403" s="1410"/>
      <c r="B403" s="1410"/>
      <c r="C403" s="1263"/>
    </row>
    <row r="404" spans="1:3" ht="13.9" customHeight="1" x14ac:dyDescent="0.2">
      <c r="A404" s="1410"/>
      <c r="B404" s="1410"/>
      <c r="C404" s="1263"/>
    </row>
    <row r="405" spans="1:3" ht="13.9" customHeight="1" x14ac:dyDescent="0.2">
      <c r="A405" s="1410"/>
      <c r="B405" s="1410"/>
      <c r="C405" s="1263"/>
    </row>
    <row r="406" spans="1:3" ht="13.9" customHeight="1" x14ac:dyDescent="0.2">
      <c r="A406" s="1410"/>
      <c r="B406" s="1410"/>
      <c r="C406" s="1263"/>
    </row>
    <row r="407" spans="1:3" ht="13.9" customHeight="1" x14ac:dyDescent="0.2">
      <c r="A407" s="1410"/>
      <c r="B407" s="1410"/>
      <c r="C407" s="1263"/>
    </row>
    <row r="408" spans="1:3" ht="13.9" customHeight="1" x14ac:dyDescent="0.2">
      <c r="A408" s="1410"/>
      <c r="B408" s="1410"/>
      <c r="C408" s="1263"/>
    </row>
    <row r="409" spans="1:3" ht="13.9" customHeight="1" x14ac:dyDescent="0.2">
      <c r="A409" s="1410"/>
      <c r="B409" s="1410"/>
      <c r="C409" s="1263"/>
    </row>
    <row r="410" spans="1:3" ht="13.9" customHeight="1" x14ac:dyDescent="0.2">
      <c r="A410" s="1410"/>
      <c r="B410" s="1410"/>
      <c r="C410" s="1263"/>
    </row>
    <row r="411" spans="1:3" ht="13.9" customHeight="1" x14ac:dyDescent="0.2">
      <c r="A411" s="1410"/>
      <c r="B411" s="1410"/>
      <c r="C411" s="1263"/>
    </row>
    <row r="412" spans="1:3" ht="13.9" customHeight="1" x14ac:dyDescent="0.2">
      <c r="A412" s="1410"/>
      <c r="B412" s="1410"/>
      <c r="C412" s="1263"/>
    </row>
    <row r="413" spans="1:3" ht="13.9" customHeight="1" x14ac:dyDescent="0.2">
      <c r="A413" s="1410"/>
      <c r="B413" s="1410"/>
      <c r="C413" s="1263"/>
    </row>
    <row r="414" spans="1:3" ht="13.9" customHeight="1" x14ac:dyDescent="0.2">
      <c r="A414" s="1410"/>
      <c r="B414" s="1410"/>
      <c r="C414" s="1263"/>
    </row>
    <row r="415" spans="1:3" ht="13.9" customHeight="1" x14ac:dyDescent="0.2">
      <c r="A415" s="1410"/>
      <c r="B415" s="1410"/>
      <c r="C415" s="1263"/>
    </row>
    <row r="416" spans="1:3" ht="13.9" customHeight="1" x14ac:dyDescent="0.2">
      <c r="A416" s="1410"/>
      <c r="B416" s="1410"/>
      <c r="C416" s="1263"/>
    </row>
    <row r="417" spans="1:3" ht="13.9" customHeight="1" x14ac:dyDescent="0.2">
      <c r="A417" s="1410"/>
      <c r="B417" s="1410"/>
      <c r="C417" s="1263"/>
    </row>
    <row r="418" spans="1:3" ht="13.9" customHeight="1" x14ac:dyDescent="0.2">
      <c r="A418" s="1410"/>
      <c r="B418" s="1410"/>
      <c r="C418" s="1263"/>
    </row>
    <row r="419" spans="1:3" ht="13.9" customHeight="1" x14ac:dyDescent="0.2">
      <c r="A419" s="1410"/>
      <c r="B419" s="1410"/>
      <c r="C419" s="1263"/>
    </row>
    <row r="420" spans="1:3" ht="13.9" customHeight="1" x14ac:dyDescent="0.2">
      <c r="A420" s="1410"/>
      <c r="B420" s="1410"/>
      <c r="C420" s="1263"/>
    </row>
    <row r="421" spans="1:3" ht="13.9" customHeight="1" x14ac:dyDescent="0.2">
      <c r="A421" s="1410"/>
      <c r="B421" s="1410"/>
      <c r="C421" s="1263"/>
    </row>
    <row r="422" spans="1:3" ht="13.9" customHeight="1" x14ac:dyDescent="0.2">
      <c r="A422" s="1410"/>
      <c r="B422" s="1410"/>
      <c r="C422" s="1263"/>
    </row>
    <row r="423" spans="1:3" ht="13.9" customHeight="1" x14ac:dyDescent="0.2">
      <c r="A423" s="1410"/>
      <c r="B423" s="1410"/>
      <c r="C423" s="1263"/>
    </row>
    <row r="424" spans="1:3" ht="13.9" customHeight="1" x14ac:dyDescent="0.2">
      <c r="A424" s="1410"/>
      <c r="B424" s="1410"/>
      <c r="C424" s="1263"/>
    </row>
    <row r="425" spans="1:3" ht="13.9" customHeight="1" x14ac:dyDescent="0.2">
      <c r="A425" s="1410"/>
      <c r="B425" s="1410"/>
      <c r="C425" s="1263"/>
    </row>
    <row r="426" spans="1:3" ht="13.9" customHeight="1" x14ac:dyDescent="0.2">
      <c r="A426" s="1410"/>
      <c r="B426" s="1410"/>
      <c r="C426" s="1263"/>
    </row>
    <row r="427" spans="1:3" ht="13.9" customHeight="1" x14ac:dyDescent="0.2">
      <c r="A427" s="1410"/>
      <c r="B427" s="1410"/>
      <c r="C427" s="1263"/>
    </row>
    <row r="428" spans="1:3" ht="13.9" customHeight="1" x14ac:dyDescent="0.2">
      <c r="A428" s="1410"/>
      <c r="B428" s="1410"/>
      <c r="C428" s="1263"/>
    </row>
    <row r="429" spans="1:3" ht="13.9" customHeight="1" x14ac:dyDescent="0.2">
      <c r="A429" s="1410"/>
      <c r="B429" s="1410"/>
      <c r="C429" s="1263"/>
    </row>
    <row r="430" spans="1:3" ht="13.9" customHeight="1" x14ac:dyDescent="0.2">
      <c r="A430" s="1410"/>
      <c r="B430" s="1410"/>
      <c r="C430" s="1263"/>
    </row>
    <row r="431" spans="1:3" ht="13.9" customHeight="1" x14ac:dyDescent="0.2">
      <c r="A431" s="1410"/>
      <c r="B431" s="1410"/>
      <c r="C431" s="1263"/>
    </row>
    <row r="432" spans="1:3" ht="13.9" customHeight="1" x14ac:dyDescent="0.2">
      <c r="A432" s="1410"/>
      <c r="B432" s="1410"/>
      <c r="C432" s="1263"/>
    </row>
    <row r="433" spans="1:3" ht="13.9" customHeight="1" x14ac:dyDescent="0.2">
      <c r="A433" s="1410"/>
      <c r="B433" s="1410"/>
      <c r="C433" s="1263"/>
    </row>
    <row r="434" spans="1:3" ht="13.9" customHeight="1" x14ac:dyDescent="0.2">
      <c r="A434" s="1410"/>
      <c r="B434" s="1410"/>
      <c r="C434" s="1263"/>
    </row>
    <row r="435" spans="1:3" ht="13.9" customHeight="1" x14ac:dyDescent="0.2">
      <c r="A435" s="1410"/>
      <c r="B435" s="1410"/>
      <c r="C435" s="1263"/>
    </row>
    <row r="436" spans="1:3" ht="13.9" customHeight="1" x14ac:dyDescent="0.2">
      <c r="A436" s="1410"/>
      <c r="B436" s="1410"/>
      <c r="C436" s="1263"/>
    </row>
    <row r="437" spans="1:3" ht="13.9" customHeight="1" x14ac:dyDescent="0.2">
      <c r="A437" s="1410"/>
      <c r="B437" s="1410"/>
      <c r="C437" s="1263"/>
    </row>
    <row r="438" spans="1:3" ht="13.9" customHeight="1" x14ac:dyDescent="0.2">
      <c r="A438" s="1410"/>
      <c r="B438" s="1410"/>
      <c r="C438" s="1263"/>
    </row>
    <row r="439" spans="1:3" ht="13.9" customHeight="1" x14ac:dyDescent="0.2">
      <c r="A439" s="1410"/>
      <c r="B439" s="1410"/>
      <c r="C439" s="1263"/>
    </row>
    <row r="440" spans="1:3" ht="13.9" customHeight="1" x14ac:dyDescent="0.2">
      <c r="A440" s="1410"/>
      <c r="B440" s="1410"/>
      <c r="C440" s="1263"/>
    </row>
    <row r="441" spans="1:3" ht="13.9" customHeight="1" x14ac:dyDescent="0.2">
      <c r="A441" s="1410"/>
      <c r="B441" s="1410"/>
      <c r="C441" s="1263"/>
    </row>
    <row r="442" spans="1:3" ht="13.9" customHeight="1" x14ac:dyDescent="0.2">
      <c r="A442" s="1410"/>
      <c r="B442" s="1410"/>
      <c r="C442" s="1263"/>
    </row>
    <row r="443" spans="1:3" ht="13.9" customHeight="1" x14ac:dyDescent="0.2">
      <c r="A443" s="1410"/>
      <c r="B443" s="1410"/>
      <c r="C443" s="1263"/>
    </row>
    <row r="444" spans="1:3" ht="13.9" customHeight="1" x14ac:dyDescent="0.2">
      <c r="A444" s="1410"/>
      <c r="B444" s="1410"/>
      <c r="C444" s="1263"/>
    </row>
    <row r="445" spans="1:3" ht="13.9" customHeight="1" x14ac:dyDescent="0.2">
      <c r="A445" s="1410"/>
      <c r="B445" s="1410"/>
      <c r="C445" s="1263"/>
    </row>
    <row r="446" spans="1:3" ht="13.9" customHeight="1" x14ac:dyDescent="0.2">
      <c r="A446" s="1410"/>
      <c r="B446" s="1410"/>
      <c r="C446" s="1263"/>
    </row>
    <row r="447" spans="1:3" ht="13.9" customHeight="1" x14ac:dyDescent="0.2">
      <c r="A447" s="1410"/>
      <c r="B447" s="1410"/>
      <c r="C447" s="1263"/>
    </row>
    <row r="448" spans="1:3" ht="13.9" customHeight="1" x14ac:dyDescent="0.2">
      <c r="A448" s="1410"/>
      <c r="B448" s="1410"/>
      <c r="C448" s="1263"/>
    </row>
    <row r="449" spans="1:3" ht="13.9" customHeight="1" x14ac:dyDescent="0.2">
      <c r="A449" s="1410"/>
      <c r="B449" s="1410"/>
      <c r="C449" s="1263"/>
    </row>
    <row r="450" spans="1:3" ht="13.9" customHeight="1" x14ac:dyDescent="0.2">
      <c r="A450" s="1410"/>
      <c r="B450" s="1410"/>
      <c r="C450" s="1263"/>
    </row>
    <row r="451" spans="1:3" ht="13.9" customHeight="1" x14ac:dyDescent="0.2">
      <c r="A451" s="1410"/>
      <c r="B451" s="1410"/>
      <c r="C451" s="1263"/>
    </row>
    <row r="452" spans="1:3" ht="13.9" customHeight="1" x14ac:dyDescent="0.2">
      <c r="A452" s="1410"/>
      <c r="B452" s="1410"/>
      <c r="C452" s="1263"/>
    </row>
    <row r="453" spans="1:3" ht="13.9" customHeight="1" x14ac:dyDescent="0.2">
      <c r="A453" s="1410"/>
      <c r="B453" s="1410"/>
      <c r="C453" s="1263"/>
    </row>
    <row r="454" spans="1:3" ht="13.9" customHeight="1" x14ac:dyDescent="0.2">
      <c r="A454" s="1410"/>
      <c r="B454" s="1410"/>
      <c r="C454" s="1263"/>
    </row>
    <row r="455" spans="1:3" ht="13.9" customHeight="1" x14ac:dyDescent="0.2">
      <c r="A455" s="1410"/>
      <c r="B455" s="1410"/>
      <c r="C455" s="1263"/>
    </row>
    <row r="456" spans="1:3" ht="13.9" customHeight="1" x14ac:dyDescent="0.2">
      <c r="A456" s="1410"/>
      <c r="B456" s="1410"/>
      <c r="C456" s="1263"/>
    </row>
    <row r="457" spans="1:3" ht="13.9" customHeight="1" x14ac:dyDescent="0.2">
      <c r="A457" s="1410"/>
      <c r="B457" s="1410"/>
      <c r="C457" s="1263"/>
    </row>
    <row r="458" spans="1:3" ht="13.9" customHeight="1" x14ac:dyDescent="0.2">
      <c r="A458" s="1410"/>
      <c r="B458" s="1410"/>
      <c r="C458" s="1263"/>
    </row>
    <row r="459" spans="1:3" ht="13.9" customHeight="1" x14ac:dyDescent="0.2">
      <c r="A459" s="1410"/>
      <c r="B459" s="1410"/>
      <c r="C459" s="1263"/>
    </row>
    <row r="460" spans="1:3" ht="13.9" customHeight="1" x14ac:dyDescent="0.2">
      <c r="A460" s="1410"/>
      <c r="B460" s="1410"/>
      <c r="C460" s="1263"/>
    </row>
    <row r="461" spans="1:3" ht="13.9" customHeight="1" x14ac:dyDescent="0.2">
      <c r="A461" s="1410"/>
      <c r="B461" s="1410"/>
      <c r="C461" s="1263"/>
    </row>
    <row r="462" spans="1:3" ht="13.9" customHeight="1" x14ac:dyDescent="0.2">
      <c r="A462" s="1410"/>
      <c r="B462" s="1410"/>
      <c r="C462" s="1263"/>
    </row>
    <row r="463" spans="1:3" ht="13.9" customHeight="1" x14ac:dyDescent="0.2">
      <c r="A463" s="1410"/>
      <c r="B463" s="1410"/>
      <c r="C463" s="1263"/>
    </row>
    <row r="464" spans="1:3" ht="13.9" customHeight="1" x14ac:dyDescent="0.2">
      <c r="A464" s="1410"/>
      <c r="B464" s="1410"/>
      <c r="C464" s="1263"/>
    </row>
    <row r="465" spans="1:3" ht="13.9" customHeight="1" x14ac:dyDescent="0.2">
      <c r="A465" s="1410"/>
      <c r="B465" s="1410"/>
      <c r="C465" s="1263"/>
    </row>
    <row r="466" spans="1:3" ht="13.9" customHeight="1" x14ac:dyDescent="0.2">
      <c r="A466" s="1410"/>
      <c r="B466" s="1410"/>
      <c r="C466" s="1263"/>
    </row>
    <row r="467" spans="1:3" ht="13.9" customHeight="1" x14ac:dyDescent="0.2">
      <c r="A467" s="1410"/>
      <c r="B467" s="1410"/>
      <c r="C467" s="1263"/>
    </row>
    <row r="468" spans="1:3" ht="13.9" customHeight="1" x14ac:dyDescent="0.2">
      <c r="A468" s="1410"/>
      <c r="B468" s="1410"/>
      <c r="C468" s="1263"/>
    </row>
    <row r="469" spans="1:3" ht="13.9" customHeight="1" x14ac:dyDescent="0.2">
      <c r="A469" s="1410"/>
      <c r="B469" s="1410"/>
      <c r="C469" s="1263"/>
    </row>
    <row r="470" spans="1:3" ht="13.9" customHeight="1" x14ac:dyDescent="0.2">
      <c r="A470" s="1410"/>
      <c r="B470" s="1410"/>
      <c r="C470" s="1263"/>
    </row>
    <row r="471" spans="1:3" ht="13.9" customHeight="1" x14ac:dyDescent="0.2">
      <c r="A471" s="1410"/>
      <c r="B471" s="1410"/>
      <c r="C471" s="1263"/>
    </row>
    <row r="472" spans="1:3" ht="13.9" customHeight="1" x14ac:dyDescent="0.2">
      <c r="A472" s="1410"/>
      <c r="B472" s="1410"/>
      <c r="C472" s="1263"/>
    </row>
    <row r="473" spans="1:3" ht="13.9" customHeight="1" x14ac:dyDescent="0.2">
      <c r="A473" s="1410"/>
      <c r="B473" s="1410"/>
      <c r="C473" s="1263"/>
    </row>
    <row r="474" spans="1:3" ht="13.9" customHeight="1" x14ac:dyDescent="0.2">
      <c r="A474" s="1410"/>
      <c r="B474" s="1410"/>
      <c r="C474" s="1263"/>
    </row>
    <row r="475" spans="1:3" ht="13.9" customHeight="1" x14ac:dyDescent="0.2">
      <c r="A475" s="1410"/>
      <c r="B475" s="1410"/>
      <c r="C475" s="1263"/>
    </row>
    <row r="476" spans="1:3" ht="13.9" customHeight="1" x14ac:dyDescent="0.2">
      <c r="A476" s="1410"/>
      <c r="B476" s="1410"/>
      <c r="C476" s="1263"/>
    </row>
    <row r="477" spans="1:3" ht="13.9" customHeight="1" x14ac:dyDescent="0.2">
      <c r="A477" s="1410"/>
      <c r="B477" s="1410"/>
      <c r="C477" s="1263"/>
    </row>
    <row r="478" spans="1:3" ht="13.9" customHeight="1" x14ac:dyDescent="0.2">
      <c r="A478" s="1410"/>
      <c r="B478" s="1410"/>
      <c r="C478" s="1263"/>
    </row>
    <row r="479" spans="1:3" ht="13.9" customHeight="1" x14ac:dyDescent="0.2">
      <c r="A479" s="1410"/>
      <c r="B479" s="1410"/>
      <c r="C479" s="1263"/>
    </row>
    <row r="480" spans="1:3" ht="13.9" customHeight="1" x14ac:dyDescent="0.2">
      <c r="A480" s="1410"/>
      <c r="B480" s="1410"/>
      <c r="C480" s="1263"/>
    </row>
    <row r="481" spans="1:3" ht="13.9" customHeight="1" x14ac:dyDescent="0.2">
      <c r="A481" s="1410"/>
      <c r="B481" s="1410"/>
      <c r="C481" s="1263"/>
    </row>
    <row r="482" spans="1:3" ht="13.9" customHeight="1" x14ac:dyDescent="0.2">
      <c r="A482" s="1410"/>
      <c r="B482" s="1410"/>
      <c r="C482" s="1263"/>
    </row>
    <row r="483" spans="1:3" ht="13.9" customHeight="1" x14ac:dyDescent="0.2">
      <c r="A483" s="1410"/>
      <c r="B483" s="1410"/>
      <c r="C483" s="1263"/>
    </row>
    <row r="484" spans="1:3" ht="13.9" customHeight="1" x14ac:dyDescent="0.2">
      <c r="A484" s="1410"/>
      <c r="B484" s="1410"/>
      <c r="C484" s="1263"/>
    </row>
    <row r="485" spans="1:3" ht="13.9" customHeight="1" x14ac:dyDescent="0.2">
      <c r="A485" s="1410"/>
      <c r="B485" s="1410"/>
      <c r="C485" s="1263"/>
    </row>
    <row r="486" spans="1:3" ht="13.9" customHeight="1" x14ac:dyDescent="0.2">
      <c r="A486" s="1410"/>
      <c r="B486" s="1410"/>
      <c r="C486" s="1263"/>
    </row>
    <row r="487" spans="1:3" ht="13.9" customHeight="1" x14ac:dyDescent="0.2">
      <c r="A487" s="1410"/>
      <c r="B487" s="1410"/>
      <c r="C487" s="1263"/>
    </row>
    <row r="488" spans="1:3" ht="13.9" customHeight="1" x14ac:dyDescent="0.2">
      <c r="A488" s="1410"/>
      <c r="B488" s="1410"/>
      <c r="C488" s="1263"/>
    </row>
    <row r="489" spans="1:3" ht="13.9" customHeight="1" x14ac:dyDescent="0.2">
      <c r="A489" s="1410"/>
      <c r="B489" s="1410"/>
      <c r="C489" s="1263"/>
    </row>
    <row r="490" spans="1:3" ht="13.9" customHeight="1" x14ac:dyDescent="0.2">
      <c r="A490" s="1410"/>
      <c r="B490" s="1410"/>
      <c r="C490" s="1263"/>
    </row>
    <row r="491" spans="1:3" ht="13.9" customHeight="1" x14ac:dyDescent="0.2">
      <c r="A491" s="1410"/>
      <c r="B491" s="1410"/>
      <c r="C491" s="1263"/>
    </row>
    <row r="492" spans="1:3" ht="13.9" customHeight="1" x14ac:dyDescent="0.2">
      <c r="A492" s="1410"/>
      <c r="B492" s="1410"/>
      <c r="C492" s="1263"/>
    </row>
    <row r="493" spans="1:3" ht="13.9" customHeight="1" x14ac:dyDescent="0.2">
      <c r="A493" s="1410"/>
      <c r="B493" s="1410"/>
      <c r="C493" s="1263"/>
    </row>
    <row r="494" spans="1:3" ht="13.9" customHeight="1" x14ac:dyDescent="0.2">
      <c r="A494" s="1410"/>
      <c r="B494" s="1410"/>
      <c r="C494" s="1263"/>
    </row>
    <row r="495" spans="1:3" ht="13.9" customHeight="1" x14ac:dyDescent="0.2">
      <c r="A495" s="1410"/>
      <c r="B495" s="1410"/>
      <c r="C495" s="1263"/>
    </row>
    <row r="496" spans="1:3" ht="13.9" customHeight="1" x14ac:dyDescent="0.2">
      <c r="A496" s="1410"/>
      <c r="B496" s="1410"/>
      <c r="C496" s="1263"/>
    </row>
    <row r="497" spans="1:3" ht="13.9" customHeight="1" x14ac:dyDescent="0.2">
      <c r="A497" s="1410"/>
      <c r="B497" s="1410"/>
      <c r="C497" s="1263"/>
    </row>
    <row r="498" spans="1:3" ht="13.9" customHeight="1" x14ac:dyDescent="0.2">
      <c r="A498" s="1410"/>
      <c r="B498" s="1410"/>
      <c r="C498" s="1263"/>
    </row>
    <row r="499" spans="1:3" ht="13.9" customHeight="1" x14ac:dyDescent="0.2">
      <c r="A499" s="1410"/>
      <c r="B499" s="1410"/>
      <c r="C499" s="1263"/>
    </row>
    <row r="500" spans="1:3" ht="13.9" customHeight="1" x14ac:dyDescent="0.2">
      <c r="A500" s="1410"/>
      <c r="B500" s="1410"/>
      <c r="C500" s="1263"/>
    </row>
    <row r="501" spans="1:3" ht="13.9" customHeight="1" x14ac:dyDescent="0.2">
      <c r="A501" s="1410"/>
      <c r="B501" s="1410"/>
      <c r="C501" s="1263"/>
    </row>
    <row r="502" spans="1:3" ht="13.9" customHeight="1" x14ac:dyDescent="0.2">
      <c r="A502" s="1410"/>
      <c r="B502" s="1410"/>
      <c r="C502" s="1263"/>
    </row>
    <row r="503" spans="1:3" ht="13.9" customHeight="1" x14ac:dyDescent="0.2">
      <c r="A503" s="1410"/>
      <c r="B503" s="1410"/>
      <c r="C503" s="1263"/>
    </row>
    <row r="504" spans="1:3" ht="13.9" customHeight="1" x14ac:dyDescent="0.2">
      <c r="A504" s="1410"/>
      <c r="B504" s="1410"/>
      <c r="C504" s="1263"/>
    </row>
    <row r="505" spans="1:3" ht="13.9" customHeight="1" x14ac:dyDescent="0.2">
      <c r="A505" s="1410"/>
      <c r="B505" s="1410"/>
      <c r="C505" s="1263"/>
    </row>
    <row r="506" spans="1:3" ht="13.9" customHeight="1" x14ac:dyDescent="0.2">
      <c r="A506" s="1410"/>
      <c r="B506" s="1410"/>
      <c r="C506" s="1263"/>
    </row>
    <row r="507" spans="1:3" ht="13.9" customHeight="1" x14ac:dyDescent="0.2">
      <c r="A507" s="1410"/>
      <c r="B507" s="1410"/>
      <c r="C507" s="1263"/>
    </row>
    <row r="508" spans="1:3" ht="13.9" customHeight="1" x14ac:dyDescent="0.2">
      <c r="A508" s="1410"/>
      <c r="B508" s="1410"/>
      <c r="C508" s="1263"/>
    </row>
    <row r="509" spans="1:3" ht="13.9" customHeight="1" x14ac:dyDescent="0.2">
      <c r="A509" s="1410"/>
      <c r="B509" s="1410"/>
      <c r="C509" s="1263"/>
    </row>
    <row r="510" spans="1:3" ht="13.9" customHeight="1" x14ac:dyDescent="0.2">
      <c r="A510" s="1410"/>
      <c r="B510" s="1410"/>
      <c r="C510" s="1263"/>
    </row>
    <row r="511" spans="1:3" ht="13.9" customHeight="1" x14ac:dyDescent="0.2">
      <c r="A511" s="1410"/>
      <c r="B511" s="1410"/>
      <c r="C511" s="1263"/>
    </row>
    <row r="512" spans="1:3" ht="13.9" customHeight="1" x14ac:dyDescent="0.2">
      <c r="A512" s="1410"/>
      <c r="B512" s="1410"/>
      <c r="C512" s="1263"/>
    </row>
    <row r="513" spans="1:3" ht="13.9" customHeight="1" x14ac:dyDescent="0.2">
      <c r="A513" s="1410"/>
      <c r="B513" s="1410"/>
      <c r="C513" s="1263"/>
    </row>
    <row r="514" spans="1:3" ht="13.9" customHeight="1" x14ac:dyDescent="0.2">
      <c r="A514" s="1410"/>
      <c r="B514" s="1410"/>
      <c r="C514" s="1263"/>
    </row>
    <row r="515" spans="1:3" ht="13.9" customHeight="1" x14ac:dyDescent="0.2">
      <c r="A515" s="1410"/>
      <c r="B515" s="1410"/>
      <c r="C515" s="1263"/>
    </row>
    <row r="516" spans="1:3" ht="13.9" customHeight="1" x14ac:dyDescent="0.2">
      <c r="A516" s="1410"/>
      <c r="B516" s="1410"/>
      <c r="C516" s="1263"/>
    </row>
    <row r="517" spans="1:3" ht="13.9" customHeight="1" x14ac:dyDescent="0.2">
      <c r="A517" s="1410"/>
      <c r="B517" s="1410"/>
      <c r="C517" s="1263"/>
    </row>
    <row r="518" spans="1:3" ht="13.9" customHeight="1" x14ac:dyDescent="0.2">
      <c r="A518" s="1410"/>
      <c r="B518" s="1410"/>
      <c r="C518" s="1263"/>
    </row>
    <row r="519" spans="1:3" ht="13.9" customHeight="1" x14ac:dyDescent="0.2">
      <c r="A519" s="1410"/>
      <c r="B519" s="1410"/>
      <c r="C519" s="1263"/>
    </row>
    <row r="520" spans="1:3" ht="13.9" customHeight="1" x14ac:dyDescent="0.2">
      <c r="A520" s="1410"/>
      <c r="B520" s="1410"/>
      <c r="C520" s="1263"/>
    </row>
    <row r="521" spans="1:3" ht="13.9" customHeight="1" x14ac:dyDescent="0.2">
      <c r="A521" s="1410"/>
      <c r="B521" s="1410"/>
      <c r="C521" s="1263"/>
    </row>
    <row r="522" spans="1:3" ht="13.9" customHeight="1" x14ac:dyDescent="0.2">
      <c r="A522" s="1410"/>
      <c r="B522" s="1410"/>
      <c r="C522" s="1263"/>
    </row>
    <row r="523" spans="1:3" ht="13.9" customHeight="1" x14ac:dyDescent="0.2">
      <c r="A523" s="1410"/>
      <c r="B523" s="1410"/>
      <c r="C523" s="1263"/>
    </row>
    <row r="524" spans="1:3" ht="13.9" customHeight="1" x14ac:dyDescent="0.2">
      <c r="A524" s="1410"/>
      <c r="B524" s="1410"/>
      <c r="C524" s="1263"/>
    </row>
    <row r="525" spans="1:3" ht="13.9" customHeight="1" x14ac:dyDescent="0.2">
      <c r="A525" s="1410"/>
      <c r="B525" s="1410"/>
      <c r="C525" s="1263"/>
    </row>
    <row r="526" spans="1:3" ht="13.9" customHeight="1" x14ac:dyDescent="0.2">
      <c r="A526" s="1410"/>
      <c r="B526" s="1410"/>
      <c r="C526" s="1263"/>
    </row>
    <row r="527" spans="1:3" ht="13.9" customHeight="1" x14ac:dyDescent="0.2">
      <c r="A527" s="1410"/>
      <c r="B527" s="1410"/>
      <c r="C527" s="1263"/>
    </row>
    <row r="528" spans="1:3" ht="13.9" customHeight="1" x14ac:dyDescent="0.2">
      <c r="A528" s="1410"/>
      <c r="B528" s="1410"/>
      <c r="C528" s="1263"/>
    </row>
    <row r="529" spans="1:3" ht="13.9" customHeight="1" x14ac:dyDescent="0.2">
      <c r="A529" s="1410"/>
      <c r="B529" s="1410"/>
      <c r="C529" s="1263"/>
    </row>
    <row r="530" spans="1:3" ht="13.9" customHeight="1" x14ac:dyDescent="0.2">
      <c r="A530" s="1410"/>
      <c r="B530" s="1410"/>
      <c r="C530" s="1263"/>
    </row>
    <row r="531" spans="1:3" ht="13.9" customHeight="1" x14ac:dyDescent="0.2">
      <c r="A531" s="1410"/>
      <c r="B531" s="1410"/>
      <c r="C531" s="1263"/>
    </row>
    <row r="532" spans="1:3" ht="13.9" customHeight="1" x14ac:dyDescent="0.2">
      <c r="A532" s="1410"/>
      <c r="B532" s="1410"/>
      <c r="C532" s="1263"/>
    </row>
    <row r="533" spans="1:3" ht="13.9" customHeight="1" x14ac:dyDescent="0.2">
      <c r="A533" s="1410"/>
      <c r="B533" s="1410"/>
      <c r="C533" s="1263"/>
    </row>
    <row r="534" spans="1:3" ht="13.9" customHeight="1" x14ac:dyDescent="0.2">
      <c r="A534" s="1410"/>
      <c r="B534" s="1410"/>
      <c r="C534" s="1263"/>
    </row>
    <row r="535" spans="1:3" ht="13.9" customHeight="1" x14ac:dyDescent="0.2">
      <c r="A535" s="1410"/>
      <c r="B535" s="1410"/>
      <c r="C535" s="1263"/>
    </row>
    <row r="536" spans="1:3" ht="13.9" customHeight="1" x14ac:dyDescent="0.2">
      <c r="A536" s="1410"/>
      <c r="B536" s="1410"/>
      <c r="C536" s="1263"/>
    </row>
    <row r="537" spans="1:3" ht="13.9" customHeight="1" x14ac:dyDescent="0.2">
      <c r="A537" s="1410"/>
      <c r="B537" s="1410"/>
      <c r="C537" s="1263"/>
    </row>
    <row r="538" spans="1:3" ht="13.9" customHeight="1" x14ac:dyDescent="0.2">
      <c r="A538" s="1410"/>
      <c r="B538" s="1410"/>
      <c r="C538" s="1263"/>
    </row>
    <row r="539" spans="1:3" ht="13.9" customHeight="1" x14ac:dyDescent="0.2">
      <c r="A539" s="1410"/>
      <c r="B539" s="1410"/>
      <c r="C539" s="1263"/>
    </row>
    <row r="540" spans="1:3" ht="13.9" customHeight="1" x14ac:dyDescent="0.2">
      <c r="A540" s="1410"/>
      <c r="B540" s="1410"/>
      <c r="C540" s="1263"/>
    </row>
    <row r="541" spans="1:3" ht="13.9" customHeight="1" x14ac:dyDescent="0.2">
      <c r="A541" s="1410"/>
      <c r="B541" s="1410"/>
      <c r="C541" s="1263"/>
    </row>
    <row r="542" spans="1:3" ht="13.9" customHeight="1" x14ac:dyDescent="0.2">
      <c r="A542" s="1410"/>
      <c r="B542" s="1410"/>
      <c r="C542" s="1263"/>
    </row>
    <row r="543" spans="1:3" ht="13.9" customHeight="1" x14ac:dyDescent="0.2">
      <c r="A543" s="1410"/>
      <c r="B543" s="1410"/>
      <c r="C543" s="1263"/>
    </row>
    <row r="544" spans="1:3" ht="13.9" customHeight="1" x14ac:dyDescent="0.2">
      <c r="A544" s="1410"/>
      <c r="B544" s="1410"/>
      <c r="C544" s="1263"/>
    </row>
    <row r="545" spans="1:3" ht="13.9" customHeight="1" x14ac:dyDescent="0.2">
      <c r="A545" s="1410"/>
      <c r="B545" s="1410"/>
      <c r="C545" s="1263"/>
    </row>
    <row r="546" spans="1:3" ht="13.9" customHeight="1" x14ac:dyDescent="0.2">
      <c r="A546" s="1410"/>
      <c r="B546" s="1410"/>
      <c r="C546" s="1263"/>
    </row>
    <row r="547" spans="1:3" ht="13.9" customHeight="1" x14ac:dyDescent="0.2">
      <c r="A547" s="1410"/>
      <c r="B547" s="1410"/>
      <c r="C547" s="1263"/>
    </row>
    <row r="548" spans="1:3" ht="13.9" customHeight="1" x14ac:dyDescent="0.2">
      <c r="A548" s="1410"/>
      <c r="B548" s="1410"/>
      <c r="C548" s="1263"/>
    </row>
    <row r="549" spans="1:3" ht="13.9" customHeight="1" x14ac:dyDescent="0.2">
      <c r="A549" s="1410"/>
      <c r="B549" s="1410"/>
      <c r="C549" s="1263"/>
    </row>
    <row r="550" spans="1:3" ht="13.9" customHeight="1" x14ac:dyDescent="0.2">
      <c r="A550" s="1410"/>
      <c r="B550" s="1410"/>
      <c r="C550" s="1263"/>
    </row>
    <row r="551" spans="1:3" ht="13.9" customHeight="1" x14ac:dyDescent="0.2">
      <c r="A551" s="1410"/>
      <c r="B551" s="1410"/>
      <c r="C551" s="1263"/>
    </row>
    <row r="552" spans="1:3" ht="13.9" customHeight="1" x14ac:dyDescent="0.2">
      <c r="A552" s="1410"/>
      <c r="B552" s="1410"/>
    </row>
    <row r="553" spans="1:3" ht="13.9" customHeight="1" x14ac:dyDescent="0.2">
      <c r="A553" s="1410"/>
      <c r="B553" s="1410"/>
    </row>
    <row r="554" spans="1:3" ht="13.9" customHeight="1" x14ac:dyDescent="0.2">
      <c r="A554" s="1410"/>
      <c r="B554" s="1410"/>
    </row>
    <row r="555" spans="1:3" ht="13.9" customHeight="1" x14ac:dyDescent="0.2">
      <c r="A555" s="1410"/>
      <c r="B555" s="1410"/>
    </row>
    <row r="556" spans="1:3" ht="13.9" customHeight="1" x14ac:dyDescent="0.2">
      <c r="A556" s="1410"/>
      <c r="B556" s="1410"/>
    </row>
    <row r="557" spans="1:3" ht="13.9" customHeight="1" x14ac:dyDescent="0.2">
      <c r="A557" s="1410"/>
      <c r="B557" s="1410"/>
    </row>
    <row r="558" spans="1:3" ht="13.9" customHeight="1" x14ac:dyDescent="0.2">
      <c r="A558" s="1410"/>
      <c r="B558" s="1410"/>
    </row>
    <row r="559" spans="1:3" ht="13.9" customHeight="1" x14ac:dyDescent="0.2">
      <c r="A559" s="1410"/>
      <c r="B559" s="1410"/>
    </row>
    <row r="560" spans="1:3" ht="13.9" customHeight="1" x14ac:dyDescent="0.2">
      <c r="A560" s="1410"/>
      <c r="B560" s="1410"/>
    </row>
    <row r="561" spans="1:2" ht="13.9" customHeight="1" x14ac:dyDescent="0.2">
      <c r="A561" s="1410"/>
      <c r="B561" s="1410"/>
    </row>
    <row r="562" spans="1:2" ht="13.9" customHeight="1" x14ac:dyDescent="0.2">
      <c r="A562" s="1410"/>
      <c r="B562" s="1410"/>
    </row>
    <row r="563" spans="1:2" ht="13.9" customHeight="1" x14ac:dyDescent="0.2">
      <c r="A563" s="1410"/>
      <c r="B563" s="1410"/>
    </row>
    <row r="564" spans="1:2" ht="13.9" customHeight="1" x14ac:dyDescent="0.2">
      <c r="A564" s="1410"/>
      <c r="B564" s="1410"/>
    </row>
    <row r="565" spans="1:2" ht="13.9" customHeight="1" x14ac:dyDescent="0.2">
      <c r="A565" s="1410"/>
      <c r="B565" s="1410"/>
    </row>
    <row r="566" spans="1:2" ht="13.9" customHeight="1" x14ac:dyDescent="0.2">
      <c r="A566" s="1410"/>
      <c r="B566" s="1410"/>
    </row>
    <row r="567" spans="1:2" ht="13.9" customHeight="1" x14ac:dyDescent="0.2">
      <c r="A567" s="1410"/>
      <c r="B567" s="1410"/>
    </row>
    <row r="568" spans="1:2" ht="13.9" customHeight="1" x14ac:dyDescent="0.2">
      <c r="A568" s="1410"/>
      <c r="B568" s="1410"/>
    </row>
    <row r="569" spans="1:2" ht="13.9" customHeight="1" x14ac:dyDescent="0.2">
      <c r="A569" s="1410"/>
      <c r="B569" s="1410"/>
    </row>
    <row r="570" spans="1:2" ht="13.9" customHeight="1" x14ac:dyDescent="0.2">
      <c r="A570" s="1410"/>
      <c r="B570" s="1410"/>
    </row>
    <row r="571" spans="1:2" ht="13.9" customHeight="1" x14ac:dyDescent="0.2">
      <c r="A571" s="1410"/>
      <c r="B571" s="1410"/>
    </row>
    <row r="572" spans="1:2" ht="13.9" customHeight="1" x14ac:dyDescent="0.2">
      <c r="A572" s="1410"/>
      <c r="B572" s="1410"/>
    </row>
    <row r="573" spans="1:2" ht="13.9" customHeight="1" x14ac:dyDescent="0.2">
      <c r="A573" s="1410"/>
      <c r="B573" s="1410"/>
    </row>
    <row r="574" spans="1:2" ht="13.9" customHeight="1" x14ac:dyDescent="0.2">
      <c r="A574" s="1410"/>
      <c r="B574" s="1410"/>
    </row>
    <row r="575" spans="1:2" ht="13.9" customHeight="1" x14ac:dyDescent="0.2">
      <c r="A575" s="1410"/>
      <c r="B575" s="1410"/>
    </row>
    <row r="576" spans="1:2" ht="13.9" customHeight="1" x14ac:dyDescent="0.2">
      <c r="A576" s="1410"/>
      <c r="B576" s="1410"/>
    </row>
    <row r="577" spans="1:2" ht="13.9" customHeight="1" x14ac:dyDescent="0.2">
      <c r="A577" s="1410"/>
      <c r="B577" s="1410"/>
    </row>
    <row r="578" spans="1:2" ht="13.9" customHeight="1" x14ac:dyDescent="0.2">
      <c r="A578" s="1410"/>
      <c r="B578" s="1410"/>
    </row>
    <row r="579" spans="1:2" ht="13.9" customHeight="1" x14ac:dyDescent="0.2">
      <c r="A579" s="1410"/>
      <c r="B579" s="1410"/>
    </row>
    <row r="580" spans="1:2" ht="13.9" customHeight="1" x14ac:dyDescent="0.2">
      <c r="A580" s="1410"/>
      <c r="B580" s="1410"/>
    </row>
    <row r="581" spans="1:2" ht="13.9" customHeight="1" x14ac:dyDescent="0.2">
      <c r="A581" s="1410"/>
      <c r="B581" s="1410"/>
    </row>
    <row r="582" spans="1:2" ht="13.9" customHeight="1" x14ac:dyDescent="0.2">
      <c r="A582" s="1410"/>
      <c r="B582" s="1410"/>
    </row>
    <row r="583" spans="1:2" ht="13.9" customHeight="1" x14ac:dyDescent="0.2">
      <c r="A583" s="1410"/>
      <c r="B583" s="1410"/>
    </row>
    <row r="584" spans="1:2" ht="13.9" customHeight="1" x14ac:dyDescent="0.2">
      <c r="A584" s="1410"/>
      <c r="B584" s="1410"/>
    </row>
    <row r="585" spans="1:2" ht="13.9" customHeight="1" x14ac:dyDescent="0.2">
      <c r="A585" s="1410"/>
      <c r="B585" s="1410"/>
    </row>
    <row r="586" spans="1:2" ht="13.9" customHeight="1" x14ac:dyDescent="0.2">
      <c r="A586" s="1410"/>
      <c r="B586" s="1410"/>
    </row>
    <row r="587" spans="1:2" ht="13.9" customHeight="1" x14ac:dyDescent="0.2">
      <c r="A587" s="1410"/>
      <c r="B587" s="1410"/>
    </row>
    <row r="588" spans="1:2" ht="13.9" customHeight="1" x14ac:dyDescent="0.2">
      <c r="A588" s="1410"/>
      <c r="B588" s="1410"/>
    </row>
    <row r="589" spans="1:2" ht="13.9" customHeight="1" x14ac:dyDescent="0.2">
      <c r="A589" s="1410"/>
      <c r="B589" s="1410"/>
    </row>
    <row r="590" spans="1:2" ht="13.9" customHeight="1" x14ac:dyDescent="0.2">
      <c r="A590" s="1410"/>
      <c r="B590" s="1410"/>
    </row>
    <row r="591" spans="1:2" ht="13.9" customHeight="1" x14ac:dyDescent="0.2">
      <c r="A591" s="1410"/>
      <c r="B591" s="1410"/>
    </row>
    <row r="592" spans="1:2" ht="13.9" customHeight="1" x14ac:dyDescent="0.2">
      <c r="A592" s="1410"/>
      <c r="B592" s="1410"/>
    </row>
    <row r="593" spans="1:2" ht="13.9" customHeight="1" x14ac:dyDescent="0.2">
      <c r="A593" s="1410"/>
      <c r="B593" s="1410"/>
    </row>
    <row r="594" spans="1:2" ht="13.9" customHeight="1" x14ac:dyDescent="0.2">
      <c r="A594" s="1410"/>
      <c r="B594" s="1410"/>
    </row>
    <row r="595" spans="1:2" ht="13.9" customHeight="1" x14ac:dyDescent="0.2">
      <c r="A595" s="1410"/>
      <c r="B595" s="1410"/>
    </row>
    <row r="596" spans="1:2" ht="13.9" customHeight="1" x14ac:dyDescent="0.2">
      <c r="A596" s="1410"/>
      <c r="B596" s="1410"/>
    </row>
    <row r="597" spans="1:2" ht="13.9" customHeight="1" x14ac:dyDescent="0.2">
      <c r="A597" s="1410"/>
      <c r="B597" s="1410"/>
    </row>
    <row r="598" spans="1:2" ht="13.9" customHeight="1" x14ac:dyDescent="0.2">
      <c r="A598" s="1410"/>
      <c r="B598" s="1410"/>
    </row>
    <row r="599" spans="1:2" ht="13.9" customHeight="1" x14ac:dyDescent="0.2">
      <c r="A599" s="1410"/>
      <c r="B599" s="1410"/>
    </row>
    <row r="600" spans="1:2" ht="13.9" customHeight="1" x14ac:dyDescent="0.2">
      <c r="A600" s="1410"/>
      <c r="B600" s="1410"/>
    </row>
    <row r="601" spans="1:2" ht="13.9" customHeight="1" x14ac:dyDescent="0.2">
      <c r="A601" s="1410"/>
      <c r="B601" s="1410"/>
    </row>
    <row r="602" spans="1:2" ht="13.9" customHeight="1" x14ac:dyDescent="0.2">
      <c r="A602" s="1410"/>
      <c r="B602" s="1410"/>
    </row>
    <row r="603" spans="1:2" ht="13.9" customHeight="1" x14ac:dyDescent="0.2">
      <c r="A603" s="1410"/>
      <c r="B603" s="1410"/>
    </row>
    <row r="604" spans="1:2" ht="13.9" customHeight="1" x14ac:dyDescent="0.2">
      <c r="A604" s="1410"/>
      <c r="B604" s="1410"/>
    </row>
    <row r="605" spans="1:2" ht="13.9" customHeight="1" x14ac:dyDescent="0.2">
      <c r="A605" s="1410"/>
      <c r="B605" s="1410"/>
    </row>
    <row r="606" spans="1:2" ht="13.9" customHeight="1" x14ac:dyDescent="0.2">
      <c r="A606" s="1410"/>
      <c r="B606" s="1410"/>
    </row>
    <row r="607" spans="1:2" ht="13.9" customHeight="1" x14ac:dyDescent="0.2">
      <c r="A607" s="1410"/>
      <c r="B607" s="1410"/>
    </row>
    <row r="608" spans="1:2" ht="13.9" customHeight="1" x14ac:dyDescent="0.2">
      <c r="A608" s="1410"/>
      <c r="B608" s="1410"/>
    </row>
    <row r="609" spans="1:2" ht="13.9" customHeight="1" x14ac:dyDescent="0.2">
      <c r="A609" s="1410"/>
      <c r="B609" s="1410"/>
    </row>
    <row r="610" spans="1:2" ht="13.9" customHeight="1" x14ac:dyDescent="0.2">
      <c r="A610" s="1410"/>
      <c r="B610" s="1410"/>
    </row>
    <row r="611" spans="1:2" ht="13.9" customHeight="1" x14ac:dyDescent="0.2">
      <c r="A611" s="1410"/>
      <c r="B611" s="1410"/>
    </row>
    <row r="612" spans="1:2" ht="13.9" customHeight="1" x14ac:dyDescent="0.2">
      <c r="A612" s="1410"/>
      <c r="B612" s="1410"/>
    </row>
    <row r="613" spans="1:2" ht="13.9" customHeight="1" x14ac:dyDescent="0.2">
      <c r="A613" s="1410"/>
      <c r="B613" s="1410"/>
    </row>
    <row r="614" spans="1:2" ht="13.9" customHeight="1" x14ac:dyDescent="0.2">
      <c r="A614" s="1410"/>
      <c r="B614" s="1410"/>
    </row>
    <row r="615" spans="1:2" ht="13.9" customHeight="1" x14ac:dyDescent="0.2">
      <c r="A615" s="1410"/>
      <c r="B615" s="1410"/>
    </row>
    <row r="616" spans="1:2" ht="13.9" customHeight="1" x14ac:dyDescent="0.2">
      <c r="A616" s="1410"/>
      <c r="B616" s="1410"/>
    </row>
    <row r="617" spans="1:2" ht="13.9" customHeight="1" x14ac:dyDescent="0.2">
      <c r="A617" s="1410"/>
      <c r="B617" s="1410"/>
    </row>
    <row r="618" spans="1:2" ht="13.9" customHeight="1" x14ac:dyDescent="0.2">
      <c r="A618" s="1410"/>
      <c r="B618" s="1410"/>
    </row>
    <row r="619" spans="1:2" ht="13.9" customHeight="1" x14ac:dyDescent="0.2">
      <c r="A619" s="1410"/>
      <c r="B619" s="1410"/>
    </row>
    <row r="620" spans="1:2" ht="13.9" customHeight="1" x14ac:dyDescent="0.2">
      <c r="A620" s="1410"/>
      <c r="B620" s="1410"/>
    </row>
    <row r="621" spans="1:2" ht="13.9" customHeight="1" x14ac:dyDescent="0.2">
      <c r="A621" s="1410"/>
      <c r="B621" s="1410"/>
    </row>
    <row r="622" spans="1:2" ht="13.9" customHeight="1" x14ac:dyDescent="0.2">
      <c r="A622" s="1410"/>
      <c r="B622" s="1410"/>
    </row>
    <row r="623" spans="1:2" ht="13.9" customHeight="1" x14ac:dyDescent="0.2">
      <c r="A623" s="1410"/>
      <c r="B623" s="1410"/>
    </row>
    <row r="624" spans="1:2" ht="13.9" customHeight="1" x14ac:dyDescent="0.2">
      <c r="A624" s="1410"/>
      <c r="B624" s="1410"/>
    </row>
    <row r="625" spans="1:2" ht="13.9" customHeight="1" x14ac:dyDescent="0.2">
      <c r="A625" s="1410"/>
      <c r="B625" s="1410"/>
    </row>
    <row r="626" spans="1:2" ht="13.9" customHeight="1" x14ac:dyDescent="0.2">
      <c r="A626" s="1410"/>
      <c r="B626" s="1410"/>
    </row>
    <row r="627" spans="1:2" ht="13.9" customHeight="1" x14ac:dyDescent="0.2">
      <c r="A627" s="1410"/>
      <c r="B627" s="1410"/>
    </row>
    <row r="628" spans="1:2" ht="13.9" customHeight="1" x14ac:dyDescent="0.2">
      <c r="A628" s="1410"/>
      <c r="B628" s="1410"/>
    </row>
    <row r="629" spans="1:2" ht="13.9" customHeight="1" x14ac:dyDescent="0.2">
      <c r="A629" s="1410"/>
      <c r="B629" s="1410"/>
    </row>
    <row r="630" spans="1:2" ht="13.9" customHeight="1" x14ac:dyDescent="0.2">
      <c r="A630" s="1410"/>
      <c r="B630" s="1410"/>
    </row>
    <row r="631" spans="1:2" ht="13.9" customHeight="1" x14ac:dyDescent="0.2">
      <c r="A631" s="1410"/>
      <c r="B631" s="1410"/>
    </row>
    <row r="632" spans="1:2" x14ac:dyDescent="0.2">
      <c r="A632" s="1410"/>
      <c r="B632" s="1410"/>
    </row>
    <row r="633" spans="1:2" x14ac:dyDescent="0.2">
      <c r="A633" s="1410"/>
      <c r="B633" s="1410"/>
    </row>
    <row r="634" spans="1:2" x14ac:dyDescent="0.2">
      <c r="A634" s="1410"/>
      <c r="B634" s="1410"/>
    </row>
    <row r="635" spans="1:2" x14ac:dyDescent="0.2">
      <c r="A635" s="1410"/>
      <c r="B635" s="1410"/>
    </row>
    <row r="636" spans="1:2" x14ac:dyDescent="0.2">
      <c r="A636" s="1410"/>
      <c r="B636" s="1410"/>
    </row>
    <row r="637" spans="1:2" x14ac:dyDescent="0.2">
      <c r="A637" s="1410"/>
      <c r="B637" s="1410"/>
    </row>
    <row r="638" spans="1:2" x14ac:dyDescent="0.2">
      <c r="A638" s="1410"/>
      <c r="B638" s="1410"/>
    </row>
    <row r="639" spans="1:2" x14ac:dyDescent="0.2">
      <c r="A639" s="1410"/>
      <c r="B639" s="1410"/>
    </row>
    <row r="640" spans="1:2" x14ac:dyDescent="0.2">
      <c r="A640" s="1410"/>
      <c r="B640" s="1410"/>
    </row>
  </sheetData>
  <mergeCells count="2">
    <mergeCell ref="A2:F2"/>
    <mergeCell ref="A1:F1"/>
  </mergeCells>
  <phoneticPr fontId="5" type="noConversion"/>
  <hyperlinks>
    <hyperlink ref="A3" r:id="rId1" display="School Code, Section 10-20.21 - Contracts" xr:uid="{00000000-0004-0000-0A00-000000000000}"/>
  </hyperlinks>
  <pageMargins left="0.45" right="0.22" top="0.7" bottom="0.38" header="0.39" footer="0.17"/>
  <pageSetup firstPageNumber="32" orientation="landscape" useFirstPageNumber="1" r:id="rId2"/>
  <headerFooter alignWithMargins="0">
    <oddHeader>&amp;LPage &amp;P&amp;RPage &amp;P</oddHeader>
    <oddFooter>&amp;L&amp;8&amp;Z&amp;F&amp;R&amp;8&amp;D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dimension ref="A1:D51"/>
  <sheetViews>
    <sheetView showGridLines="0" zoomScale="120" zoomScaleNormal="120" workbookViewId="0">
      <selection activeCell="B7" sqref="B7"/>
    </sheetView>
  </sheetViews>
  <sheetFormatPr defaultRowHeight="12.75" x14ac:dyDescent="0.2"/>
  <cols>
    <col min="1" max="1" width="3" style="601" bestFit="1" customWidth="1"/>
    <col min="2" max="2" width="90.85546875" style="1368" customWidth="1"/>
    <col min="3" max="3" width="11.5703125" style="1368" customWidth="1"/>
    <col min="4" max="4" width="7.85546875" style="1368" customWidth="1"/>
    <col min="5" max="16384" width="9.140625" style="601"/>
  </cols>
  <sheetData>
    <row r="1" spans="1:2" x14ac:dyDescent="0.2">
      <c r="A1" s="1437"/>
      <c r="B1" s="1438" t="s">
        <v>393</v>
      </c>
    </row>
    <row r="2" spans="1:2" ht="5.25" customHeight="1" x14ac:dyDescent="0.2">
      <c r="B2" s="1261"/>
    </row>
    <row r="3" spans="1:2" ht="22.5" x14ac:dyDescent="0.2">
      <c r="A3" s="1439">
        <v>1</v>
      </c>
      <c r="B3" s="1440" t="s">
        <v>82</v>
      </c>
    </row>
    <row r="4" spans="1:2" ht="6" customHeight="1" x14ac:dyDescent="0.2">
      <c r="A4" s="1439"/>
      <c r="B4" s="1441"/>
    </row>
    <row r="5" spans="1:2" ht="22.5" x14ac:dyDescent="0.2">
      <c r="A5" s="1439">
        <v>2</v>
      </c>
      <c r="B5" s="1440" t="s">
        <v>360</v>
      </c>
    </row>
    <row r="6" spans="1:2" ht="6" customHeight="1" x14ac:dyDescent="0.2">
      <c r="A6" s="1442"/>
    </row>
    <row r="7" spans="1:2" ht="22.5" x14ac:dyDescent="0.2">
      <c r="A7" s="1443">
        <v>3</v>
      </c>
      <c r="B7" s="1444" t="s">
        <v>228</v>
      </c>
    </row>
    <row r="8" spans="1:2" ht="12" customHeight="1" x14ac:dyDescent="0.2">
      <c r="A8" s="1445" t="s">
        <v>645</v>
      </c>
      <c r="B8" s="1368" t="s">
        <v>646</v>
      </c>
    </row>
    <row r="9" spans="1:2" ht="13.35" customHeight="1" x14ac:dyDescent="0.2">
      <c r="A9" s="1443">
        <v>4</v>
      </c>
      <c r="B9" s="1368" t="s">
        <v>265</v>
      </c>
    </row>
    <row r="10" spans="1:2" ht="13.35" customHeight="1" x14ac:dyDescent="0.2">
      <c r="A10" s="1442"/>
      <c r="B10" s="1368" t="s">
        <v>235</v>
      </c>
    </row>
    <row r="11" spans="1:2" ht="13.35" customHeight="1" x14ac:dyDescent="0.2">
      <c r="A11" s="1442"/>
      <c r="B11" s="1368" t="s">
        <v>419</v>
      </c>
    </row>
    <row r="12" spans="1:2" ht="13.35" customHeight="1" x14ac:dyDescent="0.2">
      <c r="A12" s="1442"/>
      <c r="B12" s="1368" t="s">
        <v>420</v>
      </c>
    </row>
    <row r="13" spans="1:2" ht="13.35" customHeight="1" x14ac:dyDescent="0.2">
      <c r="A13" s="1442"/>
      <c r="B13" s="1368" t="s">
        <v>83</v>
      </c>
    </row>
    <row r="14" spans="1:2" ht="6" customHeight="1" x14ac:dyDescent="0.2">
      <c r="A14" s="1446"/>
      <c r="B14" s="1441"/>
    </row>
    <row r="15" spans="1:2" ht="56.25" x14ac:dyDescent="0.2">
      <c r="A15" s="1443">
        <v>5</v>
      </c>
      <c r="B15" s="1444" t="s">
        <v>60</v>
      </c>
    </row>
    <row r="16" spans="1:2" ht="6" customHeight="1" x14ac:dyDescent="0.2">
      <c r="A16" s="1447"/>
      <c r="B16" s="1448"/>
    </row>
    <row r="17" spans="1:4" ht="33.75" customHeight="1" x14ac:dyDescent="0.2">
      <c r="A17" s="1449">
        <v>6</v>
      </c>
      <c r="B17" s="1290" t="s">
        <v>425</v>
      </c>
    </row>
    <row r="18" spans="1:4" ht="6" customHeight="1" x14ac:dyDescent="0.2">
      <c r="A18" s="1450"/>
      <c r="B18" s="1441"/>
    </row>
    <row r="19" spans="1:4" ht="13.35" customHeight="1" x14ac:dyDescent="0.2">
      <c r="A19" s="1451">
        <v>7</v>
      </c>
      <c r="B19" s="1441" t="s">
        <v>116</v>
      </c>
      <c r="D19" s="1452"/>
    </row>
    <row r="20" spans="1:4" ht="6" customHeight="1" x14ac:dyDescent="0.2">
      <c r="A20" s="1453"/>
      <c r="B20" s="1441"/>
    </row>
    <row r="21" spans="1:4" ht="20.85" customHeight="1" x14ac:dyDescent="0.2">
      <c r="A21" s="1451">
        <v>8</v>
      </c>
      <c r="B21" s="1454" t="s">
        <v>643</v>
      </c>
    </row>
    <row r="22" spans="1:4" ht="6" customHeight="1" x14ac:dyDescent="0.2">
      <c r="A22" s="1451"/>
      <c r="B22" s="1454"/>
    </row>
    <row r="23" spans="1:4" ht="22.5" x14ac:dyDescent="0.2">
      <c r="A23" s="1455">
        <v>9</v>
      </c>
      <c r="B23" s="1454" t="s">
        <v>644</v>
      </c>
    </row>
    <row r="24" spans="1:4" ht="6" customHeight="1" x14ac:dyDescent="0.2">
      <c r="A24" s="1450"/>
      <c r="B24" s="1441"/>
    </row>
    <row r="25" spans="1:4" ht="13.35" customHeight="1" x14ac:dyDescent="0.2">
      <c r="A25" s="1456">
        <v>10</v>
      </c>
      <c r="B25" s="1457" t="s">
        <v>648</v>
      </c>
    </row>
    <row r="26" spans="1:4" ht="6" customHeight="1" x14ac:dyDescent="0.2">
      <c r="A26" s="1298"/>
    </row>
    <row r="27" spans="1:4" ht="13.35" customHeight="1" x14ac:dyDescent="0.2">
      <c r="A27" s="1458">
        <v>11</v>
      </c>
      <c r="B27" s="1459" t="s">
        <v>424</v>
      </c>
    </row>
    <row r="28" spans="1:4" ht="6" customHeight="1" x14ac:dyDescent="0.2"/>
    <row r="29" spans="1:4" ht="22.5" x14ac:dyDescent="0.2">
      <c r="A29" s="1460" t="s">
        <v>451</v>
      </c>
      <c r="B29" s="1461" t="s">
        <v>361</v>
      </c>
    </row>
    <row r="30" spans="1:4" ht="6" customHeight="1" x14ac:dyDescent="0.2">
      <c r="A30" s="1298"/>
    </row>
    <row r="31" spans="1:4" ht="33.75" x14ac:dyDescent="0.2">
      <c r="A31" s="1460" t="s">
        <v>275</v>
      </c>
      <c r="B31" s="1462" t="s">
        <v>421</v>
      </c>
    </row>
    <row r="32" spans="1:4" ht="6" customHeight="1" x14ac:dyDescent="0.2">
      <c r="A32" s="1463"/>
      <c r="B32" s="1464"/>
    </row>
    <row r="33" spans="1:2" ht="20.25" customHeight="1" x14ac:dyDescent="0.2">
      <c r="A33" s="1465">
        <v>14</v>
      </c>
      <c r="B33" s="1466" t="s">
        <v>816</v>
      </c>
    </row>
    <row r="34" spans="1:2" ht="6" customHeight="1" x14ac:dyDescent="0.2"/>
    <row r="35" spans="1:2" ht="22.5" x14ac:dyDescent="0.2">
      <c r="A35" s="1467">
        <v>15</v>
      </c>
      <c r="B35" s="1468" t="s">
        <v>817</v>
      </c>
    </row>
    <row r="36" spans="1:2" ht="8.25" customHeight="1" x14ac:dyDescent="0.2">
      <c r="A36" s="1469"/>
      <c r="B36" s="1470"/>
    </row>
    <row r="37" spans="1:2" ht="11.25" customHeight="1" x14ac:dyDescent="0.2">
      <c r="A37" s="1467">
        <v>16</v>
      </c>
      <c r="B37" s="1471" t="s">
        <v>635</v>
      </c>
    </row>
    <row r="38" spans="1:2" x14ac:dyDescent="0.2">
      <c r="B38" s="1444" t="s">
        <v>636</v>
      </c>
    </row>
    <row r="39" spans="1:2" x14ac:dyDescent="0.2">
      <c r="B39" s="1472" t="s">
        <v>637</v>
      </c>
    </row>
    <row r="40" spans="1:2" x14ac:dyDescent="0.2">
      <c r="B40" s="1368" t="s">
        <v>638</v>
      </c>
    </row>
    <row r="51" spans="4:4" x14ac:dyDescent="0.2">
      <c r="D51" s="1448"/>
    </row>
  </sheetData>
  <sheetProtection algorithmName="SHA-512" hashValue="Oummri5XqF6BO8rxKXl2ddkbk1CYcEp08jNcGfJ86/ljwKcpIFTpz6y2nYs4Flj0sOlYyV/KV36Xt5k4mv3T2g==" saltValue="twLUufS3CRfDUFaOiLLuIA==" spinCount="100000" sheet="1" objects="1" scenarios="1"/>
  <phoneticPr fontId="5" type="noConversion"/>
  <pageMargins left="0.36" right="0.28999999999999998" top="1.43" bottom="1" header="0.74" footer="0.5"/>
  <pageSetup firstPageNumber="33" orientation="portrait" useFirstPageNumber="1" r:id="rId1"/>
  <headerFooter alignWithMargins="0">
    <oddHeader>&amp;LPage &amp;P&amp;C&amp;9REFERENCE PAGE&amp;RPage &amp;P</oddHeader>
    <oddFooter>&amp;L&amp;8&amp;Z&amp;F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C46"/>
  <sheetViews>
    <sheetView showGridLines="0" topLeftCell="A7" zoomScale="110" zoomScaleNormal="110" workbookViewId="0">
      <selection activeCell="B13" sqref="B13"/>
    </sheetView>
  </sheetViews>
  <sheetFormatPr defaultRowHeight="12.75" x14ac:dyDescent="0.2"/>
  <cols>
    <col min="1" max="1" width="3" style="1433" customWidth="1"/>
    <col min="2" max="2" width="73.7109375" style="1273" customWidth="1"/>
    <col min="3" max="3" width="41.140625" style="1273" customWidth="1"/>
    <col min="4" max="4" width="7.7109375" style="1273" customWidth="1"/>
    <col min="5" max="7" width="2.85546875" style="1273" customWidth="1"/>
    <col min="8" max="16384" width="9.140625" style="1273"/>
  </cols>
  <sheetData>
    <row r="1" spans="1:3" x14ac:dyDescent="0.2">
      <c r="A1" s="1904" t="s">
        <v>473</v>
      </c>
      <c r="B1" s="1905"/>
      <c r="C1" s="1906"/>
    </row>
    <row r="2" spans="1:3" x14ac:dyDescent="0.2">
      <c r="A2" s="1907" t="s">
        <v>468</v>
      </c>
      <c r="B2" s="1908"/>
      <c r="C2" s="1909"/>
    </row>
    <row r="3" spans="1:3" x14ac:dyDescent="0.2">
      <c r="A3" s="1907" t="s">
        <v>469</v>
      </c>
      <c r="B3" s="1908"/>
      <c r="C3" s="1909"/>
    </row>
    <row r="4" spans="1:3" ht="13.5" thickBot="1" x14ac:dyDescent="0.25">
      <c r="A4" s="1910" t="s">
        <v>470</v>
      </c>
      <c r="B4" s="1911"/>
      <c r="C4" s="1912"/>
    </row>
    <row r="5" spans="1:3" s="1476" customFormat="1" ht="30" customHeight="1" thickTop="1" thickBot="1" x14ac:dyDescent="0.25">
      <c r="A5" s="1473"/>
      <c r="B5" s="1474" t="s">
        <v>181</v>
      </c>
      <c r="C5" s="1475" t="s">
        <v>440</v>
      </c>
    </row>
    <row r="6" spans="1:3" ht="29.25" customHeight="1" thickTop="1" x14ac:dyDescent="0.2">
      <c r="A6" s="1412"/>
      <c r="B6" s="1542" t="s">
        <v>885</v>
      </c>
      <c r="C6" s="1413" t="str">
        <f>IF(AND('DeficitBudgetSum Calc 22'!F5&lt;0,'DeficitBudgetSum Calc 22'!F6&gt;=0,ABS('DeficitBudgetSum Calc 22'!F5*3)&gt;ABS('DeficitBudgetSum Calc 22'!F6)),'DeficitBudgetSum Calc 22'!F15,IF(AND('DeficitBudgetSum Calc 22'!F5&lt;0,'DeficitBudgetSum Calc 22'!F6&gt;0,ABS('DeficitBudgetSum Calc 22'!F5*3)&lt;=ABS('DeficitBudgetSum Calc 22'!F6)),'DeficitBudgetSum Calc 22'!F16,IF(AND('DeficitBudgetSum Calc 22'!F5&lt;0,'DeficitBudgetSum Calc 22'!F6&lt;0),'DeficitBudgetSum Calc 22'!F15,IF('DeficitBudgetSum Calc 22'!F6=0,'DeficitBudgetSum Calc 22'!F18,'DeficitBudgetSum Calc 22'!F17))))</f>
        <v>Congratulations! You have a balanced budget.</v>
      </c>
    </row>
    <row r="7" spans="1:3" ht="24" customHeight="1" x14ac:dyDescent="0.2">
      <c r="A7" s="1414"/>
      <c r="B7" s="1415" t="s">
        <v>926</v>
      </c>
      <c r="C7" s="1416" t="str">
        <f>IF(AND(C6='DeficitBudgetSum Calc 22'!F15,'DefReductPlan 23-27'!Z22&gt;0),"Budget Plan Completed",IF(AND(C6='DeficitBudgetSum Calc 22'!F15,'DefReductPlan 23-27'!Z22=0),"Please complete the deficit reduction plan prior to submission.",""))</f>
        <v/>
      </c>
    </row>
    <row r="8" spans="1:3" x14ac:dyDescent="0.2">
      <c r="A8" s="1417">
        <v>1</v>
      </c>
      <c r="B8" s="1418" t="s">
        <v>927</v>
      </c>
      <c r="C8" s="1419"/>
    </row>
    <row r="9" spans="1:3" x14ac:dyDescent="0.2">
      <c r="A9" s="1581"/>
      <c r="B9" s="1421" t="s">
        <v>923</v>
      </c>
      <c r="C9" s="1426" t="str">
        <f>IF(Cover!B2="X","School District",IF(Cover!B3="X","Joint Agreement","Please choose School District or Joint Agreement."))</f>
        <v>School District</v>
      </c>
    </row>
    <row r="10" spans="1:3" x14ac:dyDescent="0.2">
      <c r="A10" s="1420"/>
      <c r="B10" s="1421" t="s">
        <v>517</v>
      </c>
      <c r="C10" s="1422" t="str">
        <f>IF(Cover!B5="X","CASH",IF(Cover!B6="X","ACCRUAL ","PLEASE CHECK AN ACCOUNTING BASIS."))</f>
        <v>CASH</v>
      </c>
    </row>
    <row r="11" spans="1:3" x14ac:dyDescent="0.2">
      <c r="A11" s="1423">
        <v>2</v>
      </c>
      <c r="B11" s="1915" t="s">
        <v>788</v>
      </c>
      <c r="C11" s="1916"/>
    </row>
    <row r="12" spans="1:3" ht="22.5" customHeight="1" x14ac:dyDescent="0.2">
      <c r="A12" s="1424"/>
      <c r="B12" s="1425" t="s">
        <v>899</v>
      </c>
      <c r="C12" s="1426" t="str">
        <f>IF(AND(ISNUMBER('BudgetSum 2-4'!C3),ISNUMBER('BudgetSum 2-4'!D3),ISNUMBER('BudgetSum 2-4'!E3),ISNUMBER('BudgetSum 2-4'!F3),ISNUMBER('BudgetSum 2-4'!G3),ISNUMBER('BudgetSum 2-4'!H3),ISNUMBER('BudgetSum 2-4'!I3),ISNUMBER('BudgetSum 2-4'!J3),ISNUMBER('BudgetSum 2-4'!K3)),"OK","CHECK ERROR- IF ZERO, ENTER NUMBER 0 ")</f>
        <v>OK</v>
      </c>
    </row>
    <row r="13" spans="1:3" ht="22.5" customHeight="1" x14ac:dyDescent="0.2">
      <c r="A13" s="1424"/>
      <c r="B13" s="1425" t="s">
        <v>924</v>
      </c>
      <c r="C13" s="1426" t="str">
        <f>IF(ISNUMBER('BudgetSum 2-4'!C83),"OK","CHECK ERROR- IF ZERO, ENTER NUMBER 0 ")</f>
        <v>OK</v>
      </c>
    </row>
    <row r="14" spans="1:3" ht="24" x14ac:dyDescent="0.2">
      <c r="A14" s="1424"/>
      <c r="B14" s="1425" t="s">
        <v>789</v>
      </c>
      <c r="C14" s="1426" t="str">
        <f>IF(SUM('BudgetSum 2-4'!C29:D29,'BudgetSum 2-4'!F29)&lt;&gt;SUM('BudgetSum 2-4'!C52:D52,'BudgetSum 2-4'!F52),"Check Error!","OK")</f>
        <v>OK</v>
      </c>
    </row>
    <row r="15" spans="1:3" ht="24" x14ac:dyDescent="0.2">
      <c r="A15" s="1424"/>
      <c r="B15" s="1425" t="s">
        <v>790</v>
      </c>
      <c r="C15" s="1426" t="str">
        <f>IF(SUM('BudgetSum 2-4'!C30:K30)&lt;&gt;SUM('BudgetSum 2-4'!C53:J53),"Check Error!","OK")</f>
        <v>OK</v>
      </c>
    </row>
    <row r="16" spans="1:3" ht="24" x14ac:dyDescent="0.2">
      <c r="A16" s="1427"/>
      <c r="B16" s="1428" t="s">
        <v>791</v>
      </c>
      <c r="C16" s="1426" t="str">
        <f>IF(('BudgetSum 2-4'!E39)&lt;&gt;SUM('BudgetSum 2-4'!C57:H60),"Check Error!","OK")</f>
        <v>OK</v>
      </c>
    </row>
    <row r="17" spans="1:3" ht="24" x14ac:dyDescent="0.2">
      <c r="A17" s="1427"/>
      <c r="B17" s="1428" t="s">
        <v>792</v>
      </c>
      <c r="C17" s="1426" t="str">
        <f>IF(('BudgetSum 2-4'!E40)&lt;&gt;SUM('BudgetSum 2-4'!C61:H64),"Check Error!","OK")</f>
        <v>OK</v>
      </c>
    </row>
    <row r="18" spans="1:3" ht="24" x14ac:dyDescent="0.2">
      <c r="A18" s="1427"/>
      <c r="B18" s="1428" t="s">
        <v>793</v>
      </c>
      <c r="C18" s="1426" t="str">
        <f>IF(('BudgetSum 2-4'!E41)&lt;&gt;SUM('BudgetSum 2-4'!C65:D68),"Check Error!","OK")</f>
        <v>OK</v>
      </c>
    </row>
    <row r="19" spans="1:3" ht="24" x14ac:dyDescent="0.2">
      <c r="A19" s="1427"/>
      <c r="B19" s="1428" t="s">
        <v>794</v>
      </c>
      <c r="C19" s="1426" t="str">
        <f>IF(('BudgetSum 2-4'!E42)&lt;&gt;SUM('BudgetSum 2-4'!C69:D72),"Check Error!","OK")</f>
        <v>OK</v>
      </c>
    </row>
    <row r="20" spans="1:3" ht="24" x14ac:dyDescent="0.2">
      <c r="A20" s="1427"/>
      <c r="B20" s="1428" t="s">
        <v>795</v>
      </c>
      <c r="C20" s="1426" t="str">
        <f>IF(('BudgetSum 2-4'!H43)&lt;&gt;SUM('BudgetSum 2-4'!C73:D76),"Check Error!","OK")</f>
        <v>OK</v>
      </c>
    </row>
    <row r="21" spans="1:3" x14ac:dyDescent="0.2">
      <c r="A21" s="1429">
        <v>3</v>
      </c>
      <c r="B21" s="1913" t="s">
        <v>897</v>
      </c>
      <c r="C21" s="1914"/>
    </row>
    <row r="22" spans="1:3" x14ac:dyDescent="0.2">
      <c r="A22" s="1430"/>
      <c r="B22" s="1425" t="s">
        <v>796</v>
      </c>
      <c r="C22" s="1426" t="str">
        <f>IF('CashSum 5'!$C$3&lt;0,"Check Error","OK")</f>
        <v>OK</v>
      </c>
    </row>
    <row r="23" spans="1:3" x14ac:dyDescent="0.2">
      <c r="A23" s="1424"/>
      <c r="B23" s="1425" t="s">
        <v>797</v>
      </c>
      <c r="C23" s="1426" t="str">
        <f>IF('CashSum 5'!$D$3&lt;0,"Check Error","OK")</f>
        <v>OK</v>
      </c>
    </row>
    <row r="24" spans="1:3" x14ac:dyDescent="0.2">
      <c r="A24" s="1424"/>
      <c r="B24" s="1425" t="s">
        <v>798</v>
      </c>
      <c r="C24" s="1426" t="str">
        <f>IF('CashSum 5'!$E$3&lt;0,"Check Error","OK")</f>
        <v>OK</v>
      </c>
    </row>
    <row r="25" spans="1:3" x14ac:dyDescent="0.2">
      <c r="A25" s="1424"/>
      <c r="B25" s="1425" t="s">
        <v>799</v>
      </c>
      <c r="C25" s="1426" t="str">
        <f>IF('CashSum 5'!$F$3&lt;0,"Check Error","OK")</f>
        <v>OK</v>
      </c>
    </row>
    <row r="26" spans="1:3" x14ac:dyDescent="0.2">
      <c r="A26" s="1424"/>
      <c r="B26" s="1425" t="s">
        <v>800</v>
      </c>
      <c r="C26" s="1426" t="str">
        <f>IF('CashSum 5'!$G$3&lt;0,"Check Error","OK")</f>
        <v>OK</v>
      </c>
    </row>
    <row r="27" spans="1:3" x14ac:dyDescent="0.2">
      <c r="A27" s="1424"/>
      <c r="B27" s="1425" t="s">
        <v>801</v>
      </c>
      <c r="C27" s="1426" t="str">
        <f>IF('CashSum 5'!$H$3&lt;0,"Check Error","OK")</f>
        <v>OK</v>
      </c>
    </row>
    <row r="28" spans="1:3" x14ac:dyDescent="0.2">
      <c r="A28" s="1424"/>
      <c r="B28" s="1425" t="s">
        <v>802</v>
      </c>
      <c r="C28" s="1426" t="str">
        <f>IF('CashSum 5'!$I$3&lt;0,"Check Error","OK")</f>
        <v>OK</v>
      </c>
    </row>
    <row r="29" spans="1:3" x14ac:dyDescent="0.2">
      <c r="A29" s="1424"/>
      <c r="B29" s="1425" t="s">
        <v>803</v>
      </c>
      <c r="C29" s="1426" t="str">
        <f>IF('CashSum 5'!$J$3&lt;0,"Check Error","OK")</f>
        <v>OK</v>
      </c>
    </row>
    <row r="30" spans="1:3" x14ac:dyDescent="0.2">
      <c r="A30" s="1424"/>
      <c r="B30" s="1425" t="s">
        <v>804</v>
      </c>
      <c r="C30" s="1426" t="str">
        <f>IF('CashSum 5'!$K$3&lt;0,"Check Error","OK")</f>
        <v>OK</v>
      </c>
    </row>
    <row r="31" spans="1:3" x14ac:dyDescent="0.2">
      <c r="A31" s="1427"/>
      <c r="B31" s="1425" t="s">
        <v>925</v>
      </c>
      <c r="C31" s="1426" t="str">
        <f>IF(ISNUMBER('CashSum 5'!C23),"OK","CHECK ERROR - IF ZERO, ENTER NUMBER 0")</f>
        <v>OK</v>
      </c>
    </row>
    <row r="32" spans="1:3" x14ac:dyDescent="0.2">
      <c r="A32" s="1431">
        <v>4</v>
      </c>
      <c r="B32" s="1900" t="s">
        <v>898</v>
      </c>
      <c r="C32" s="1901"/>
    </row>
    <row r="33" spans="1:3" x14ac:dyDescent="0.2">
      <c r="A33" s="1424"/>
      <c r="B33" s="1432" t="s">
        <v>805</v>
      </c>
      <c r="C33" s="1426" t="str">
        <f>IF('CashSum 5'!$C$21&lt;0,"Check Error!","OK")</f>
        <v>OK</v>
      </c>
    </row>
    <row r="34" spans="1:3" x14ac:dyDescent="0.2">
      <c r="A34" s="1424"/>
      <c r="B34" s="1432" t="s">
        <v>806</v>
      </c>
      <c r="C34" s="1426" t="str">
        <f>IF('CashSum 5'!$D$21&lt;0,"Check Error!","OK")</f>
        <v>OK</v>
      </c>
    </row>
    <row r="35" spans="1:3" x14ac:dyDescent="0.2">
      <c r="A35" s="1424"/>
      <c r="B35" s="1425" t="s">
        <v>807</v>
      </c>
      <c r="C35" s="1426" t="str">
        <f>IF('CashSum 5'!$E$21&lt;0,"Check Error!","OK")</f>
        <v>OK</v>
      </c>
    </row>
    <row r="36" spans="1:3" x14ac:dyDescent="0.2">
      <c r="A36" s="1424"/>
      <c r="B36" s="1432" t="s">
        <v>808</v>
      </c>
      <c r="C36" s="1426" t="str">
        <f>IF('CashSum 5'!$F$21&lt;0,"Check Error!","OK")</f>
        <v>OK</v>
      </c>
    </row>
    <row r="37" spans="1:3" x14ac:dyDescent="0.2">
      <c r="A37" s="1424"/>
      <c r="B37" s="1432" t="s">
        <v>809</v>
      </c>
      <c r="C37" s="1426" t="str">
        <f>IF('CashSum 5'!$G$21&lt;0,"Check Error!","OK")</f>
        <v>OK</v>
      </c>
    </row>
    <row r="38" spans="1:3" x14ac:dyDescent="0.2">
      <c r="A38" s="1424"/>
      <c r="B38" s="1425" t="s">
        <v>810</v>
      </c>
      <c r="C38" s="1426" t="str">
        <f>IF('CashSum 5'!$H$21&lt;0,"Check Error!","OK")</f>
        <v>OK</v>
      </c>
    </row>
    <row r="39" spans="1:3" x14ac:dyDescent="0.2">
      <c r="A39" s="1424"/>
      <c r="B39" s="1432" t="s">
        <v>811</v>
      </c>
      <c r="C39" s="1426" t="str">
        <f>IF('CashSum 5'!$I$21&lt;0,"Check Error!","OK")</f>
        <v>OK</v>
      </c>
    </row>
    <row r="40" spans="1:3" x14ac:dyDescent="0.2">
      <c r="A40" s="1424"/>
      <c r="B40" s="1425" t="s">
        <v>812</v>
      </c>
      <c r="C40" s="1426" t="str">
        <f>IF('CashSum 5'!$J$21&lt;0,"Check Error!","OK")</f>
        <v>OK</v>
      </c>
    </row>
    <row r="41" spans="1:3" x14ac:dyDescent="0.2">
      <c r="A41" s="1424"/>
      <c r="B41" s="1432" t="s">
        <v>813</v>
      </c>
      <c r="C41" s="1426" t="str">
        <f>IF('CashSum 5'!$K$21&lt;0,"Check Error!","OK")</f>
        <v>OK</v>
      </c>
    </row>
    <row r="42" spans="1:3" ht="28.5" customHeight="1" x14ac:dyDescent="0.2">
      <c r="A42" s="1429">
        <v>5</v>
      </c>
      <c r="B42" s="1902" t="s">
        <v>832</v>
      </c>
      <c r="C42" s="1903"/>
    </row>
    <row r="43" spans="1:3" ht="28.5" customHeight="1" x14ac:dyDescent="0.2">
      <c r="A43" s="1424"/>
      <c r="B43" s="1425" t="s">
        <v>814</v>
      </c>
      <c r="C43" s="1426" t="str">
        <f>IF(SUM('CashSum 5'!C6:K6)&lt;&gt;SUM('CashSum 5'!C15:K15),"Check Error!","OK")</f>
        <v>OK</v>
      </c>
    </row>
    <row r="44" spans="1:3" ht="30" customHeight="1" x14ac:dyDescent="0.2">
      <c r="A44" s="1424"/>
      <c r="B44" s="1425" t="s">
        <v>815</v>
      </c>
      <c r="C44" s="1426" t="str">
        <f>IF(SUM('CashSum 5'!C7:K7)&lt;&gt;SUM('CashSum 5'!C16:K16),"Check Error!","OK")</f>
        <v>OK</v>
      </c>
    </row>
    <row r="45" spans="1:3" x14ac:dyDescent="0.2">
      <c r="B45" s="1434"/>
      <c r="C45" s="1435"/>
    </row>
    <row r="46" spans="1:3" ht="15.75" x14ac:dyDescent="0.2">
      <c r="B46" s="1436" t="s">
        <v>402</v>
      </c>
      <c r="C46" s="1435"/>
    </row>
  </sheetData>
  <sheetProtection algorithmName="SHA-512" hashValue="pf1/nMz09EYc2NYyvX4FGF2JTj7cMtvebTs8Mk9IBdrkobqk/ZzsTguri8FiC8zINkD1Rh5VW0HoI57gnsfeUQ==" saltValue="lQtnVlDKmYFd4kAhEOhiAg==" spinCount="100000" sheet="1" objects="1" scenarios="1"/>
  <mergeCells count="8">
    <mergeCell ref="B32:C32"/>
    <mergeCell ref="B42:C42"/>
    <mergeCell ref="A1:C1"/>
    <mergeCell ref="A2:C2"/>
    <mergeCell ref="A3:C3"/>
    <mergeCell ref="A4:C4"/>
    <mergeCell ref="B21:C21"/>
    <mergeCell ref="B11:C11"/>
  </mergeCells>
  <phoneticPr fontId="0" type="noConversion"/>
  <pageMargins left="0.59" right="0.37" top="1.41" bottom="0.47" header="0.39" footer="0.26"/>
  <pageSetup scale="80" firstPageNumber="30" orientation="portrait" useFirstPageNumber="1" verticalDpi="300" r:id="rId1"/>
  <headerFooter alignWithMargins="0">
    <oddHeader>&amp;L&amp;8Page &amp;P&amp;R&amp;8Page &amp;P</oddHeader>
    <oddFooter>&amp;L&amp;8&amp;Z&amp;F&amp;R&amp;8&amp;D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4"/>
  <sheetViews>
    <sheetView workbookViewId="0">
      <selection activeCell="B3" sqref="B3:H3"/>
    </sheetView>
  </sheetViews>
  <sheetFormatPr defaultRowHeight="12.75" x14ac:dyDescent="0.2"/>
  <cols>
    <col min="1" max="1" width="9.140625" style="1585"/>
    <col min="2" max="2" width="39.85546875" style="1484" customWidth="1"/>
    <col min="3" max="3" width="15.7109375" style="1484" customWidth="1"/>
    <col min="4" max="5" width="17.140625" style="1484" customWidth="1"/>
    <col min="6" max="6" width="16.42578125" style="1484" customWidth="1"/>
    <col min="7" max="7" width="20.5703125" style="1484" customWidth="1"/>
    <col min="8" max="8" width="9.140625" style="1484"/>
    <col min="9" max="9" width="64.5703125" style="1484" customWidth="1"/>
    <col min="10" max="10" width="47.7109375" style="1484" customWidth="1"/>
    <col min="11" max="11" width="39.85546875" style="1484" customWidth="1"/>
    <col min="12" max="12" width="39.140625" style="1484" customWidth="1"/>
    <col min="13" max="16384" width="9.140625" style="1484"/>
  </cols>
  <sheetData>
    <row r="1" spans="1:8" ht="18.75" x14ac:dyDescent="0.2">
      <c r="A1" s="1917" t="s">
        <v>931</v>
      </c>
      <c r="B1" s="1917"/>
      <c r="C1" s="1917"/>
      <c r="D1" s="1917"/>
      <c r="E1" s="1917"/>
      <c r="F1" s="1917"/>
      <c r="G1" s="1917"/>
      <c r="H1" s="1917"/>
    </row>
    <row r="2" spans="1:8" ht="27" customHeight="1" thickBot="1" x14ac:dyDescent="0.3">
      <c r="A2" s="1583"/>
      <c r="B2" s="1918"/>
      <c r="C2" s="1919"/>
      <c r="D2" s="1919"/>
      <c r="E2" s="1919"/>
      <c r="F2" s="1919"/>
      <c r="G2" s="1919"/>
      <c r="H2" s="1919"/>
    </row>
    <row r="3" spans="1:8" ht="110.25" customHeight="1" thickTop="1" thickBot="1" x14ac:dyDescent="0.25">
      <c r="A3" s="1584"/>
      <c r="B3" s="1920" t="s">
        <v>932</v>
      </c>
      <c r="C3" s="1921"/>
      <c r="D3" s="1921"/>
      <c r="E3" s="1921"/>
      <c r="F3" s="1921"/>
      <c r="G3" s="1921"/>
      <c r="H3" s="1922"/>
    </row>
    <row r="4" spans="1:8" ht="13.5" thickTop="1" x14ac:dyDescent="0.2"/>
  </sheetData>
  <mergeCells count="3">
    <mergeCell ref="A1:H1"/>
    <mergeCell ref="B2:H2"/>
    <mergeCell ref="B3:H3"/>
  </mergeCells>
  <pageMargins left="0.7" right="0.7" top="0.75" bottom="0.75" header="0.3" footer="0.3"/>
  <pageSetup scale="6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8000"/>
  <sheetViews>
    <sheetView zoomScale="115" zoomScaleNormal="115" workbookViewId="0">
      <selection activeCell="D7848" sqref="D7848"/>
    </sheetView>
  </sheetViews>
  <sheetFormatPr defaultColWidth="9.140625" defaultRowHeight="12.75" x14ac:dyDescent="0.2"/>
  <cols>
    <col min="1" max="1" width="27.140625" customWidth="1"/>
    <col min="2" max="2" width="12.140625" style="14" customWidth="1"/>
    <col min="3" max="3" width="6" style="5" bestFit="1" customWidth="1"/>
    <col min="4" max="4" width="47.42578125" style="5" bestFit="1" customWidth="1"/>
    <col min="5" max="5" width="10.5703125" style="5" bestFit="1" customWidth="1"/>
    <col min="6" max="6" width="8.140625" style="5" bestFit="1" customWidth="1"/>
    <col min="7" max="7" width="10.140625" bestFit="1" customWidth="1"/>
  </cols>
  <sheetData>
    <row r="1" spans="1:4" x14ac:dyDescent="0.2">
      <c r="A1" t="s">
        <v>86</v>
      </c>
      <c r="B1" s="14" t="str">
        <f>Cover!G13</f>
        <v>Scott-Morgan CUSD #2</v>
      </c>
    </row>
    <row r="2" spans="1:4" x14ac:dyDescent="0.2">
      <c r="A2" t="s">
        <v>88</v>
      </c>
      <c r="B2" s="14">
        <f>Cover!G14</f>
        <v>1086002026</v>
      </c>
    </row>
    <row r="3" spans="1:4" x14ac:dyDescent="0.2">
      <c r="A3" t="s">
        <v>325</v>
      </c>
      <c r="B3" s="17" t="str">
        <f>Balancing!C10</f>
        <v>CASH</v>
      </c>
    </row>
    <row r="4" spans="1:4" x14ac:dyDescent="0.2">
      <c r="A4" t="s">
        <v>878</v>
      </c>
      <c r="B4" s="14" t="str">
        <f>Cover!B2</f>
        <v>X</v>
      </c>
    </row>
    <row r="5" spans="1:4" x14ac:dyDescent="0.2">
      <c r="A5" t="s">
        <v>879</v>
      </c>
      <c r="B5" s="14">
        <f>Cover!B3</f>
        <v>0</v>
      </c>
    </row>
    <row r="6" spans="1:4" x14ac:dyDescent="0.2">
      <c r="A6" s="4">
        <v>1</v>
      </c>
      <c r="B6" s="14">
        <f>'BudgetSum 2-4'!C18</f>
        <v>0</v>
      </c>
      <c r="C6" s="5">
        <f>A6-B6</f>
        <v>1</v>
      </c>
      <c r="D6" s="7"/>
    </row>
    <row r="7" spans="1:4" x14ac:dyDescent="0.2">
      <c r="A7" s="4">
        <v>2</v>
      </c>
      <c r="B7" s="14">
        <f>'BudgetSum 2-4'!D18</f>
        <v>0</v>
      </c>
      <c r="C7" s="5">
        <f t="shared" ref="C7:C70" si="0">A7-B7</f>
        <v>2</v>
      </c>
      <c r="D7" s="7"/>
    </row>
    <row r="8" spans="1:4" x14ac:dyDescent="0.2">
      <c r="A8" s="4">
        <v>3</v>
      </c>
      <c r="B8" s="14">
        <f>'BudgetSum 2-4'!E18</f>
        <v>0</v>
      </c>
      <c r="C8" s="5">
        <f t="shared" si="0"/>
        <v>3</v>
      </c>
      <c r="D8" s="7"/>
    </row>
    <row r="9" spans="1:4" x14ac:dyDescent="0.2">
      <c r="A9">
        <v>4</v>
      </c>
      <c r="B9" s="14">
        <f>'BudgetSum 2-4'!F18</f>
        <v>0</v>
      </c>
      <c r="C9" s="5">
        <f t="shared" si="0"/>
        <v>4</v>
      </c>
      <c r="D9" s="6"/>
    </row>
    <row r="10" spans="1:4" x14ac:dyDescent="0.2">
      <c r="A10">
        <v>5</v>
      </c>
      <c r="B10" s="14">
        <f>'BudgetSum 2-4'!G18</f>
        <v>0</v>
      </c>
      <c r="C10" s="5">
        <f t="shared" si="0"/>
        <v>5</v>
      </c>
      <c r="D10" s="6"/>
    </row>
    <row r="11" spans="1:4" x14ac:dyDescent="0.2">
      <c r="A11" s="4">
        <v>6</v>
      </c>
      <c r="B11" s="14">
        <f>'BudgetSum 2-4'!H18</f>
        <v>0</v>
      </c>
      <c r="C11" s="5">
        <f t="shared" si="0"/>
        <v>6</v>
      </c>
      <c r="D11" s="7"/>
    </row>
    <row r="12" spans="1:4" x14ac:dyDescent="0.2">
      <c r="A12" s="4">
        <v>7</v>
      </c>
      <c r="B12" s="14">
        <f>'BudgetSum 2-4'!K18</f>
        <v>0</v>
      </c>
      <c r="C12" s="5">
        <f t="shared" si="0"/>
        <v>7</v>
      </c>
      <c r="D12" s="7"/>
    </row>
    <row r="13" spans="1:4" x14ac:dyDescent="0.2">
      <c r="A13">
        <v>8</v>
      </c>
      <c r="B13" s="15">
        <f>'CashSum 5'!C4</f>
        <v>2312897</v>
      </c>
      <c r="C13" s="5">
        <f t="shared" si="0"/>
        <v>-2312889</v>
      </c>
      <c r="D13" s="6"/>
    </row>
    <row r="14" spans="1:4" x14ac:dyDescent="0.2">
      <c r="A14">
        <v>9</v>
      </c>
      <c r="B14" s="15">
        <f>'CashSum 5'!C7</f>
        <v>0</v>
      </c>
      <c r="C14" s="5">
        <f t="shared" si="0"/>
        <v>9</v>
      </c>
      <c r="D14" s="6"/>
    </row>
    <row r="15" spans="1:4" x14ac:dyDescent="0.2">
      <c r="A15" s="4">
        <v>10</v>
      </c>
      <c r="B15" s="15">
        <f>'CashSum 5'!C10</f>
        <v>0</v>
      </c>
      <c r="C15" s="5">
        <f t="shared" si="0"/>
        <v>10</v>
      </c>
      <c r="D15" s="7"/>
    </row>
    <row r="16" spans="1:4" x14ac:dyDescent="0.2">
      <c r="A16">
        <v>11</v>
      </c>
      <c r="B16" s="15">
        <f>'CashSum 5'!C11</f>
        <v>2312897</v>
      </c>
      <c r="C16" s="5">
        <f t="shared" si="0"/>
        <v>-2312886</v>
      </c>
      <c r="D16" s="6"/>
    </row>
    <row r="17" spans="1:4" x14ac:dyDescent="0.2">
      <c r="A17">
        <v>12</v>
      </c>
      <c r="B17" s="15">
        <f>'CashSum 5'!C12</f>
        <v>3618305</v>
      </c>
      <c r="C17" s="5">
        <f t="shared" si="0"/>
        <v>-3618293</v>
      </c>
      <c r="D17" s="6"/>
    </row>
    <row r="18" spans="1:4" x14ac:dyDescent="0.2">
      <c r="A18" s="4">
        <v>13</v>
      </c>
      <c r="B18" s="15">
        <f>'CashSum 5'!C13</f>
        <v>2258200</v>
      </c>
      <c r="C18" s="5">
        <f t="shared" si="0"/>
        <v>-2258187</v>
      </c>
      <c r="D18" s="7"/>
    </row>
    <row r="19" spans="1:4" x14ac:dyDescent="0.2">
      <c r="A19" s="4">
        <v>14</v>
      </c>
      <c r="B19" s="15">
        <f>'CashSum 5'!C15</f>
        <v>0</v>
      </c>
      <c r="C19" s="5">
        <f t="shared" si="0"/>
        <v>14</v>
      </c>
      <c r="D19" s="7"/>
    </row>
    <row r="20" spans="1:4" x14ac:dyDescent="0.2">
      <c r="A20">
        <v>15</v>
      </c>
      <c r="B20" s="15">
        <f>'CashSum 5'!C16</f>
        <v>0</v>
      </c>
      <c r="C20" s="5">
        <f t="shared" si="0"/>
        <v>15</v>
      </c>
      <c r="D20" s="6"/>
    </row>
    <row r="21" spans="1:4" x14ac:dyDescent="0.2">
      <c r="A21" s="3">
        <v>16</v>
      </c>
      <c r="D21" s="6" t="s">
        <v>326</v>
      </c>
    </row>
    <row r="22" spans="1:4" x14ac:dyDescent="0.2">
      <c r="A22" s="4">
        <v>17</v>
      </c>
      <c r="B22" s="15">
        <f>'CashSum 5'!C17</f>
        <v>0</v>
      </c>
      <c r="C22" s="5">
        <f t="shared" si="0"/>
        <v>17</v>
      </c>
      <c r="D22" s="7"/>
    </row>
    <row r="23" spans="1:4" x14ac:dyDescent="0.2">
      <c r="A23" s="4">
        <v>18</v>
      </c>
      <c r="B23" s="15">
        <f>'CashSum 5'!C8</f>
        <v>0</v>
      </c>
      <c r="C23" s="5">
        <f t="shared" si="0"/>
        <v>18</v>
      </c>
      <c r="D23" s="6"/>
    </row>
    <row r="24" spans="1:4" x14ac:dyDescent="0.2">
      <c r="A24" s="3">
        <v>19</v>
      </c>
      <c r="D24" s="6" t="s">
        <v>326</v>
      </c>
    </row>
    <row r="25" spans="1:4" x14ac:dyDescent="0.2">
      <c r="A25" s="3">
        <v>20</v>
      </c>
      <c r="D25" s="6" t="s">
        <v>326</v>
      </c>
    </row>
    <row r="26" spans="1:4" x14ac:dyDescent="0.2">
      <c r="A26" s="4">
        <v>21</v>
      </c>
      <c r="B26" s="15">
        <f>'CashSum 5'!C18</f>
        <v>0</v>
      </c>
      <c r="C26" s="5">
        <f t="shared" si="0"/>
        <v>21</v>
      </c>
      <c r="D26" s="7"/>
    </row>
    <row r="27" spans="1:4" x14ac:dyDescent="0.2">
      <c r="A27">
        <v>22</v>
      </c>
      <c r="B27" s="15">
        <f>'CashSum 5'!C19</f>
        <v>0</v>
      </c>
      <c r="C27" s="5">
        <f t="shared" si="0"/>
        <v>22</v>
      </c>
      <c r="D27" s="6"/>
    </row>
    <row r="28" spans="1:4" x14ac:dyDescent="0.2">
      <c r="A28">
        <v>23</v>
      </c>
      <c r="B28" s="15">
        <f>'CashSum 5'!C20</f>
        <v>2258200</v>
      </c>
      <c r="C28" s="5">
        <f t="shared" si="0"/>
        <v>-2258177</v>
      </c>
      <c r="D28" s="6"/>
    </row>
    <row r="29" spans="1:4" x14ac:dyDescent="0.2">
      <c r="A29">
        <v>24</v>
      </c>
      <c r="B29" s="15">
        <f>'CashSum 5'!C21</f>
        <v>1360105</v>
      </c>
      <c r="C29" s="5">
        <f t="shared" si="0"/>
        <v>-1360081</v>
      </c>
      <c r="D29" s="6"/>
    </row>
    <row r="30" spans="1:4" x14ac:dyDescent="0.2">
      <c r="A30">
        <v>25</v>
      </c>
      <c r="B30" s="15">
        <f>'CashSum 5'!D4</f>
        <v>306250</v>
      </c>
      <c r="C30" s="5">
        <f t="shared" si="0"/>
        <v>-306225</v>
      </c>
      <c r="D30" s="6"/>
    </row>
    <row r="31" spans="1:4" x14ac:dyDescent="0.2">
      <c r="A31" s="4">
        <v>26</v>
      </c>
      <c r="B31" s="15">
        <f>'CashSum 5'!D7</f>
        <v>0</v>
      </c>
      <c r="C31" s="5">
        <f t="shared" si="0"/>
        <v>26</v>
      </c>
      <c r="D31" s="7"/>
    </row>
    <row r="32" spans="1:4" x14ac:dyDescent="0.2">
      <c r="A32">
        <v>27</v>
      </c>
      <c r="B32" s="15">
        <f>'CashSum 5'!D10</f>
        <v>0</v>
      </c>
      <c r="C32" s="5">
        <f t="shared" si="0"/>
        <v>27</v>
      </c>
      <c r="D32" s="6"/>
    </row>
    <row r="33" spans="1:4" x14ac:dyDescent="0.2">
      <c r="A33">
        <v>28</v>
      </c>
      <c r="B33" s="15">
        <f>'CashSum 5'!D11</f>
        <v>306250</v>
      </c>
      <c r="C33" s="5">
        <f t="shared" si="0"/>
        <v>-306222</v>
      </c>
      <c r="D33" s="6"/>
    </row>
    <row r="34" spans="1:4" x14ac:dyDescent="0.2">
      <c r="A34" s="4">
        <v>29</v>
      </c>
      <c r="B34" s="15">
        <f>'CashSum 5'!D12</f>
        <v>767591</v>
      </c>
      <c r="C34" s="5">
        <f t="shared" si="0"/>
        <v>-767562</v>
      </c>
      <c r="D34" s="7"/>
    </row>
    <row r="35" spans="1:4" x14ac:dyDescent="0.2">
      <c r="A35">
        <v>30</v>
      </c>
      <c r="B35" s="15">
        <f>'CashSum 5'!D13</f>
        <v>306100</v>
      </c>
      <c r="C35" s="5">
        <f t="shared" si="0"/>
        <v>-306070</v>
      </c>
      <c r="D35" s="6"/>
    </row>
    <row r="36" spans="1:4" x14ac:dyDescent="0.2">
      <c r="A36">
        <v>31</v>
      </c>
      <c r="B36" s="15">
        <f>'CashSum 5'!D15</f>
        <v>0</v>
      </c>
      <c r="C36" s="5">
        <f t="shared" si="0"/>
        <v>31</v>
      </c>
      <c r="D36" s="6"/>
    </row>
    <row r="37" spans="1:4" x14ac:dyDescent="0.2">
      <c r="A37">
        <v>32</v>
      </c>
      <c r="B37" s="15">
        <f>'CashSum 5'!D16</f>
        <v>0</v>
      </c>
      <c r="C37" s="5">
        <f t="shared" si="0"/>
        <v>32</v>
      </c>
      <c r="D37" s="6"/>
    </row>
    <row r="38" spans="1:4" x14ac:dyDescent="0.2">
      <c r="A38" s="3">
        <v>33</v>
      </c>
      <c r="D38" s="6" t="s">
        <v>326</v>
      </c>
    </row>
    <row r="39" spans="1:4" x14ac:dyDescent="0.2">
      <c r="A39" s="4">
        <v>34</v>
      </c>
      <c r="B39" s="15">
        <f>'CashSum 5'!D17</f>
        <v>0</v>
      </c>
      <c r="C39" s="5">
        <f t="shared" si="0"/>
        <v>34</v>
      </c>
      <c r="D39" s="7"/>
    </row>
    <row r="40" spans="1:4" x14ac:dyDescent="0.2">
      <c r="A40" s="3">
        <v>35</v>
      </c>
      <c r="D40" s="6" t="s">
        <v>326</v>
      </c>
    </row>
    <row r="41" spans="1:4" x14ac:dyDescent="0.2">
      <c r="A41" s="3">
        <v>36</v>
      </c>
      <c r="D41" s="6" t="s">
        <v>326</v>
      </c>
    </row>
    <row r="42" spans="1:4" x14ac:dyDescent="0.2">
      <c r="A42" s="3">
        <v>37</v>
      </c>
      <c r="D42" s="6" t="s">
        <v>326</v>
      </c>
    </row>
    <row r="43" spans="1:4" x14ac:dyDescent="0.2">
      <c r="A43" s="4">
        <v>38</v>
      </c>
      <c r="B43" s="15">
        <f>'CashSum 5'!D18</f>
        <v>0</v>
      </c>
      <c r="C43" s="5">
        <f t="shared" si="0"/>
        <v>38</v>
      </c>
      <c r="D43" s="7"/>
    </row>
    <row r="44" spans="1:4" x14ac:dyDescent="0.2">
      <c r="A44" s="4">
        <v>39</v>
      </c>
      <c r="B44" s="15">
        <f>'CashSum 5'!D19</f>
        <v>0</v>
      </c>
      <c r="C44" s="5">
        <f t="shared" si="0"/>
        <v>39</v>
      </c>
      <c r="D44" s="7"/>
    </row>
    <row r="45" spans="1:4" x14ac:dyDescent="0.2">
      <c r="A45">
        <v>40</v>
      </c>
      <c r="B45" s="15">
        <f>'CashSum 5'!D20</f>
        <v>306100</v>
      </c>
      <c r="C45" s="5">
        <f t="shared" si="0"/>
        <v>-306060</v>
      </c>
      <c r="D45" s="6"/>
    </row>
    <row r="46" spans="1:4" x14ac:dyDescent="0.2">
      <c r="A46">
        <v>41</v>
      </c>
      <c r="B46" s="15">
        <f>'CashSum 5'!D21</f>
        <v>461491</v>
      </c>
      <c r="C46" s="5">
        <f t="shared" si="0"/>
        <v>-461450</v>
      </c>
      <c r="D46" s="6"/>
    </row>
    <row r="47" spans="1:4" x14ac:dyDescent="0.2">
      <c r="A47" s="4">
        <v>42</v>
      </c>
      <c r="B47" s="15">
        <f>'CashSum 5'!E4</f>
        <v>340470</v>
      </c>
      <c r="C47" s="5">
        <f t="shared" si="0"/>
        <v>-340428</v>
      </c>
      <c r="D47" s="7"/>
    </row>
    <row r="48" spans="1:4" x14ac:dyDescent="0.2">
      <c r="A48">
        <v>43</v>
      </c>
      <c r="B48" s="15">
        <f>'CashSum 5'!E10</f>
        <v>0</v>
      </c>
      <c r="C48" s="5">
        <f t="shared" si="0"/>
        <v>43</v>
      </c>
      <c r="D48" s="6"/>
    </row>
    <row r="49" spans="1:4" x14ac:dyDescent="0.2">
      <c r="A49">
        <v>44</v>
      </c>
      <c r="B49" s="15">
        <f>'CashSum 5'!E11</f>
        <v>340470</v>
      </c>
      <c r="C49" s="5">
        <f t="shared" si="0"/>
        <v>-340426</v>
      </c>
      <c r="D49" s="6"/>
    </row>
    <row r="50" spans="1:4" x14ac:dyDescent="0.2">
      <c r="A50" s="4">
        <v>45</v>
      </c>
      <c r="B50" s="15">
        <f>'CashSum 5'!E12</f>
        <v>400778</v>
      </c>
      <c r="C50" s="5">
        <f t="shared" si="0"/>
        <v>-400733</v>
      </c>
      <c r="D50" s="7"/>
    </row>
    <row r="51" spans="1:4" x14ac:dyDescent="0.2">
      <c r="A51" s="4">
        <v>46</v>
      </c>
      <c r="B51" s="15">
        <f>'CashSum 5'!E13</f>
        <v>375696</v>
      </c>
      <c r="C51" s="5">
        <f t="shared" si="0"/>
        <v>-375650</v>
      </c>
      <c r="D51" s="7"/>
    </row>
    <row r="52" spans="1:4" x14ac:dyDescent="0.2">
      <c r="A52">
        <v>47</v>
      </c>
      <c r="B52" s="15">
        <f>'CashSum 5'!E16</f>
        <v>0</v>
      </c>
      <c r="C52" s="5">
        <f t="shared" si="0"/>
        <v>47</v>
      </c>
      <c r="D52" s="6"/>
    </row>
    <row r="53" spans="1:4" x14ac:dyDescent="0.2">
      <c r="A53" s="3">
        <v>48</v>
      </c>
      <c r="D53" s="6" t="s">
        <v>326</v>
      </c>
    </row>
    <row r="54" spans="1:4" x14ac:dyDescent="0.2">
      <c r="A54" s="3">
        <v>49</v>
      </c>
      <c r="D54" s="6" t="s">
        <v>326</v>
      </c>
    </row>
    <row r="55" spans="1:4" x14ac:dyDescent="0.2">
      <c r="A55">
        <v>50</v>
      </c>
      <c r="B55" s="15">
        <f>'CashSum 5'!D8</f>
        <v>0</v>
      </c>
      <c r="C55" s="5">
        <f t="shared" si="0"/>
        <v>50</v>
      </c>
      <c r="D55" s="6"/>
    </row>
    <row r="56" spans="1:4" x14ac:dyDescent="0.2">
      <c r="A56" s="3">
        <v>51</v>
      </c>
      <c r="D56" s="6" t="s">
        <v>327</v>
      </c>
    </row>
    <row r="57" spans="1:4" x14ac:dyDescent="0.2">
      <c r="A57" s="4">
        <v>52</v>
      </c>
      <c r="B57" s="15">
        <f>'CashSum 5'!E18</f>
        <v>0</v>
      </c>
      <c r="C57" s="5">
        <f t="shared" si="0"/>
        <v>52</v>
      </c>
      <c r="D57" s="7"/>
    </row>
    <row r="58" spans="1:4" x14ac:dyDescent="0.2">
      <c r="A58">
        <v>53</v>
      </c>
      <c r="B58" s="15">
        <f>'CashSum 5'!E19</f>
        <v>0</v>
      </c>
      <c r="C58" s="5">
        <f t="shared" si="0"/>
        <v>53</v>
      </c>
      <c r="D58" s="6"/>
    </row>
    <row r="59" spans="1:4" x14ac:dyDescent="0.2">
      <c r="A59">
        <v>54</v>
      </c>
      <c r="B59" s="15">
        <f>'CashSum 5'!E20</f>
        <v>375696</v>
      </c>
      <c r="C59" s="5">
        <f t="shared" si="0"/>
        <v>-375642</v>
      </c>
      <c r="D59" s="6"/>
    </row>
    <row r="60" spans="1:4" x14ac:dyDescent="0.2">
      <c r="A60">
        <v>55</v>
      </c>
      <c r="B60" s="15">
        <f>'CashSum 5'!E21</f>
        <v>25082</v>
      </c>
      <c r="C60" s="5">
        <f t="shared" si="0"/>
        <v>-25027</v>
      </c>
      <c r="D60" s="6"/>
    </row>
    <row r="61" spans="1:4" x14ac:dyDescent="0.2">
      <c r="A61">
        <v>56</v>
      </c>
      <c r="B61" s="15">
        <f>'CashSum 5'!F4</f>
        <v>222820</v>
      </c>
      <c r="C61" s="5">
        <f t="shared" si="0"/>
        <v>-222764</v>
      </c>
      <c r="D61" s="6"/>
    </row>
    <row r="62" spans="1:4" x14ac:dyDescent="0.2">
      <c r="A62" s="4">
        <v>57</v>
      </c>
      <c r="B62" s="15">
        <f>'CashSum 5'!F7</f>
        <v>0</v>
      </c>
      <c r="C62" s="5">
        <f t="shared" si="0"/>
        <v>57</v>
      </c>
      <c r="D62" s="7"/>
    </row>
    <row r="63" spans="1:4" x14ac:dyDescent="0.2">
      <c r="A63">
        <v>58</v>
      </c>
      <c r="B63" s="15">
        <f>'CashSum 5'!F10</f>
        <v>0</v>
      </c>
      <c r="C63" s="5">
        <f t="shared" si="0"/>
        <v>58</v>
      </c>
      <c r="D63" s="6"/>
    </row>
    <row r="64" spans="1:4" x14ac:dyDescent="0.2">
      <c r="A64">
        <v>59</v>
      </c>
      <c r="B64" s="15">
        <f>'CashSum 5'!F11</f>
        <v>222820</v>
      </c>
      <c r="C64" s="5">
        <f t="shared" si="0"/>
        <v>-222761</v>
      </c>
      <c r="D64" s="6"/>
    </row>
    <row r="65" spans="1:4" x14ac:dyDescent="0.2">
      <c r="A65" s="4">
        <v>60</v>
      </c>
      <c r="B65" s="15">
        <f>'CashSum 5'!F12</f>
        <v>253118</v>
      </c>
      <c r="C65" s="5">
        <f t="shared" si="0"/>
        <v>-253058</v>
      </c>
      <c r="D65" s="7"/>
    </row>
    <row r="66" spans="1:4" x14ac:dyDescent="0.2">
      <c r="A66">
        <v>61</v>
      </c>
      <c r="B66" s="15">
        <f>'CashSum 5'!F13</f>
        <v>193025</v>
      </c>
      <c r="C66" s="5">
        <f t="shared" si="0"/>
        <v>-192964</v>
      </c>
      <c r="D66" s="6"/>
    </row>
    <row r="67" spans="1:4" x14ac:dyDescent="0.2">
      <c r="A67">
        <v>62</v>
      </c>
      <c r="B67" s="15">
        <f>'CashSum 5'!F15</f>
        <v>0</v>
      </c>
      <c r="C67" s="5">
        <f t="shared" si="0"/>
        <v>62</v>
      </c>
      <c r="D67" s="6"/>
    </row>
    <row r="68" spans="1:4" x14ac:dyDescent="0.2">
      <c r="A68">
        <v>63</v>
      </c>
      <c r="B68" s="15">
        <f>'CashSum 5'!F16</f>
        <v>0</v>
      </c>
      <c r="C68" s="5">
        <f t="shared" si="0"/>
        <v>63</v>
      </c>
      <c r="D68" s="6"/>
    </row>
    <row r="69" spans="1:4" x14ac:dyDescent="0.2">
      <c r="A69" s="3">
        <v>64</v>
      </c>
      <c r="D69" s="6" t="s">
        <v>326</v>
      </c>
    </row>
    <row r="70" spans="1:4" x14ac:dyDescent="0.2">
      <c r="A70">
        <v>65</v>
      </c>
      <c r="B70" s="15">
        <f>'CashSum 5'!F17</f>
        <v>0</v>
      </c>
      <c r="C70" s="5">
        <f t="shared" si="0"/>
        <v>65</v>
      </c>
      <c r="D70" s="6"/>
    </row>
    <row r="71" spans="1:4" x14ac:dyDescent="0.2">
      <c r="A71" s="3">
        <v>66</v>
      </c>
      <c r="D71" s="6" t="s">
        <v>326</v>
      </c>
    </row>
    <row r="72" spans="1:4" x14ac:dyDescent="0.2">
      <c r="A72" s="3">
        <v>67</v>
      </c>
      <c r="D72" s="6" t="s">
        <v>326</v>
      </c>
    </row>
    <row r="73" spans="1:4" x14ac:dyDescent="0.2">
      <c r="A73" s="3">
        <v>68</v>
      </c>
      <c r="D73" s="6" t="s">
        <v>326</v>
      </c>
    </row>
    <row r="74" spans="1:4" x14ac:dyDescent="0.2">
      <c r="A74">
        <v>69</v>
      </c>
      <c r="B74" s="15">
        <f>'CashSum 5'!F18</f>
        <v>0</v>
      </c>
      <c r="C74" s="5">
        <f t="shared" ref="C74:C132" si="1">A74-B74</f>
        <v>69</v>
      </c>
      <c r="D74" s="6"/>
    </row>
    <row r="75" spans="1:4" x14ac:dyDescent="0.2">
      <c r="A75">
        <v>70</v>
      </c>
      <c r="B75" s="15">
        <f>'CashSum 5'!F19</f>
        <v>0</v>
      </c>
      <c r="C75" s="5">
        <f t="shared" si="1"/>
        <v>70</v>
      </c>
      <c r="D75" s="6"/>
    </row>
    <row r="76" spans="1:4" x14ac:dyDescent="0.2">
      <c r="A76">
        <v>71</v>
      </c>
      <c r="B76" s="15">
        <f>'CashSum 5'!F20</f>
        <v>193025</v>
      </c>
      <c r="C76" s="5">
        <f t="shared" si="1"/>
        <v>-192954</v>
      </c>
      <c r="D76" s="6"/>
    </row>
    <row r="77" spans="1:4" x14ac:dyDescent="0.2">
      <c r="A77">
        <v>72</v>
      </c>
      <c r="B77" s="15">
        <f>'CashSum 5'!F21</f>
        <v>60093</v>
      </c>
      <c r="C77" s="5">
        <f t="shared" si="1"/>
        <v>-60021</v>
      </c>
      <c r="D77" s="6"/>
    </row>
    <row r="78" spans="1:4" x14ac:dyDescent="0.2">
      <c r="A78">
        <v>73</v>
      </c>
      <c r="B78" s="15">
        <f>'CashSum 5'!G4</f>
        <v>89200</v>
      </c>
      <c r="C78" s="5">
        <f t="shared" si="1"/>
        <v>-89127</v>
      </c>
      <c r="D78" s="6"/>
    </row>
    <row r="79" spans="1:4" x14ac:dyDescent="0.2">
      <c r="A79">
        <v>74</v>
      </c>
      <c r="B79" s="15">
        <f>'CashSum 5'!G10</f>
        <v>0</v>
      </c>
      <c r="C79" s="5">
        <f t="shared" si="1"/>
        <v>74</v>
      </c>
      <c r="D79" s="6"/>
    </row>
    <row r="80" spans="1:4" x14ac:dyDescent="0.2">
      <c r="A80" s="4">
        <v>75</v>
      </c>
      <c r="B80" s="15">
        <f>'CashSum 5'!G11</f>
        <v>89200</v>
      </c>
      <c r="C80" s="5">
        <f t="shared" si="1"/>
        <v>-89125</v>
      </c>
      <c r="D80" s="7"/>
    </row>
    <row r="81" spans="1:4" x14ac:dyDescent="0.2">
      <c r="A81" s="4">
        <v>76</v>
      </c>
      <c r="B81" s="15">
        <f>'CashSum 5'!G12</f>
        <v>136026</v>
      </c>
      <c r="C81" s="5">
        <f t="shared" si="1"/>
        <v>-135950</v>
      </c>
      <c r="D81" s="7"/>
    </row>
    <row r="82" spans="1:4" x14ac:dyDescent="0.2">
      <c r="A82" s="4">
        <v>77</v>
      </c>
      <c r="B82" s="15">
        <f>'CashSum 5'!G13</f>
        <v>93675</v>
      </c>
      <c r="C82" s="5">
        <f t="shared" si="1"/>
        <v>-93598</v>
      </c>
      <c r="D82" s="7"/>
    </row>
    <row r="83" spans="1:4" x14ac:dyDescent="0.2">
      <c r="A83">
        <v>78</v>
      </c>
      <c r="B83" s="15">
        <f>'CashSum 5'!G16</f>
        <v>0</v>
      </c>
      <c r="C83" s="5">
        <f t="shared" si="1"/>
        <v>78</v>
      </c>
      <c r="D83" s="6"/>
    </row>
    <row r="84" spans="1:4" x14ac:dyDescent="0.2">
      <c r="A84" s="3">
        <v>79</v>
      </c>
      <c r="D84" s="6" t="s">
        <v>326</v>
      </c>
    </row>
    <row r="85" spans="1:4" x14ac:dyDescent="0.2">
      <c r="A85">
        <v>80</v>
      </c>
      <c r="B85" s="15">
        <f>'CashSum 5'!G17</f>
        <v>0</v>
      </c>
      <c r="C85" s="5">
        <f t="shared" si="1"/>
        <v>80</v>
      </c>
      <c r="D85" s="6"/>
    </row>
    <row r="86" spans="1:4" x14ac:dyDescent="0.2">
      <c r="A86" s="3">
        <v>81</v>
      </c>
      <c r="D86" s="7"/>
    </row>
    <row r="87" spans="1:4" x14ac:dyDescent="0.2">
      <c r="A87" s="3">
        <v>82</v>
      </c>
      <c r="D87" s="6" t="s">
        <v>326</v>
      </c>
    </row>
    <row r="88" spans="1:4" x14ac:dyDescent="0.2">
      <c r="A88" s="4">
        <v>83</v>
      </c>
      <c r="B88" s="15">
        <f>'CashSum 5'!G18</f>
        <v>0</v>
      </c>
      <c r="C88" s="5">
        <f t="shared" si="1"/>
        <v>83</v>
      </c>
      <c r="D88" s="7"/>
    </row>
    <row r="89" spans="1:4" x14ac:dyDescent="0.2">
      <c r="A89">
        <v>84</v>
      </c>
      <c r="B89" s="15">
        <f>'CashSum 5'!G19</f>
        <v>0</v>
      </c>
      <c r="C89" s="5">
        <f t="shared" si="1"/>
        <v>84</v>
      </c>
      <c r="D89" s="6"/>
    </row>
    <row r="90" spans="1:4" x14ac:dyDescent="0.2">
      <c r="A90">
        <v>85</v>
      </c>
      <c r="B90" s="15">
        <f>'CashSum 5'!G20</f>
        <v>93675</v>
      </c>
      <c r="C90" s="5">
        <f t="shared" si="1"/>
        <v>-93590</v>
      </c>
      <c r="D90" s="6"/>
    </row>
    <row r="91" spans="1:4" x14ac:dyDescent="0.2">
      <c r="A91" s="4">
        <v>86</v>
      </c>
      <c r="B91" s="15">
        <f>'CashSum 5'!G21</f>
        <v>42351</v>
      </c>
      <c r="C91" s="5">
        <f t="shared" si="1"/>
        <v>-42265</v>
      </c>
      <c r="D91" s="7"/>
    </row>
    <row r="92" spans="1:4" x14ac:dyDescent="0.2">
      <c r="A92" s="4">
        <v>87</v>
      </c>
      <c r="B92" s="15">
        <f>'CashSum 5'!H4</f>
        <v>18549</v>
      </c>
      <c r="C92" s="5">
        <f t="shared" si="1"/>
        <v>-18462</v>
      </c>
      <c r="D92" s="7"/>
    </row>
    <row r="93" spans="1:4" x14ac:dyDescent="0.2">
      <c r="A93">
        <v>88</v>
      </c>
      <c r="B93" s="15">
        <f>'CashSum 5'!H10</f>
        <v>0</v>
      </c>
      <c r="C93" s="5">
        <f t="shared" si="1"/>
        <v>88</v>
      </c>
      <c r="D93" s="6"/>
    </row>
    <row r="94" spans="1:4" x14ac:dyDescent="0.2">
      <c r="A94">
        <v>89</v>
      </c>
      <c r="B94" s="15">
        <f>'CashSum 5'!H11</f>
        <v>18549</v>
      </c>
      <c r="C94" s="5">
        <f t="shared" si="1"/>
        <v>-18460</v>
      </c>
      <c r="D94" s="6"/>
    </row>
    <row r="95" spans="1:4" x14ac:dyDescent="0.2">
      <c r="A95" s="4">
        <v>90</v>
      </c>
      <c r="B95" s="15">
        <f>'CashSum 5'!H12</f>
        <v>72775</v>
      </c>
      <c r="C95" s="5">
        <f t="shared" si="1"/>
        <v>-72685</v>
      </c>
      <c r="D95" s="7"/>
    </row>
    <row r="96" spans="1:4" x14ac:dyDescent="0.2">
      <c r="A96">
        <v>91</v>
      </c>
      <c r="B96" s="15">
        <f>'CashSum 5'!H13</f>
        <v>0</v>
      </c>
      <c r="C96" s="5">
        <f t="shared" si="1"/>
        <v>91</v>
      </c>
      <c r="D96" s="6"/>
    </row>
    <row r="97" spans="1:4" x14ac:dyDescent="0.2">
      <c r="A97">
        <v>92</v>
      </c>
      <c r="B97" s="15">
        <f>'CashSum 5'!H16</f>
        <v>0</v>
      </c>
      <c r="C97" s="5">
        <f t="shared" si="1"/>
        <v>92</v>
      </c>
      <c r="D97" s="6"/>
    </row>
    <row r="98" spans="1:4" x14ac:dyDescent="0.2">
      <c r="A98" s="3">
        <v>93</v>
      </c>
      <c r="D98" s="6" t="s">
        <v>326</v>
      </c>
    </row>
    <row r="99" spans="1:4" x14ac:dyDescent="0.2">
      <c r="A99" s="4">
        <v>94</v>
      </c>
      <c r="B99" s="15">
        <f>'CashSum 5'!H19</f>
        <v>0</v>
      </c>
      <c r="C99" s="5">
        <f t="shared" si="1"/>
        <v>94</v>
      </c>
      <c r="D99" s="7"/>
    </row>
    <row r="100" spans="1:4" x14ac:dyDescent="0.2">
      <c r="A100">
        <v>95</v>
      </c>
      <c r="B100" s="15">
        <f>'CashSum 5'!H20</f>
        <v>0</v>
      </c>
      <c r="C100" s="5">
        <f t="shared" si="1"/>
        <v>95</v>
      </c>
      <c r="D100" s="6"/>
    </row>
    <row r="101" spans="1:4" x14ac:dyDescent="0.2">
      <c r="A101">
        <v>96</v>
      </c>
      <c r="B101" s="15">
        <f>'CashSum 5'!H21</f>
        <v>72775</v>
      </c>
      <c r="C101" s="5">
        <f t="shared" si="1"/>
        <v>-72679</v>
      </c>
      <c r="D101" s="6"/>
    </row>
    <row r="102" spans="1:4" x14ac:dyDescent="0.2">
      <c r="A102" s="4">
        <v>97</v>
      </c>
      <c r="B102" s="15">
        <f>'CashSum 5'!I4</f>
        <v>12400</v>
      </c>
      <c r="C102" s="5">
        <f t="shared" si="1"/>
        <v>-12303</v>
      </c>
      <c r="D102" s="7"/>
    </row>
    <row r="103" spans="1:4" x14ac:dyDescent="0.2">
      <c r="A103">
        <v>98</v>
      </c>
      <c r="B103" s="15">
        <f>'CashSum 5'!I7</f>
        <v>0</v>
      </c>
      <c r="C103" s="5">
        <f t="shared" si="1"/>
        <v>98</v>
      </c>
      <c r="D103" s="6"/>
    </row>
    <row r="104" spans="1:4" x14ac:dyDescent="0.2">
      <c r="A104">
        <v>99</v>
      </c>
      <c r="B104" s="15">
        <f>'CashSum 5'!I10</f>
        <v>0</v>
      </c>
      <c r="C104" s="5">
        <f t="shared" si="1"/>
        <v>99</v>
      </c>
      <c r="D104" s="6"/>
    </row>
    <row r="105" spans="1:4" x14ac:dyDescent="0.2">
      <c r="A105">
        <v>100</v>
      </c>
      <c r="B105" s="15">
        <f>'CashSum 5'!I11</f>
        <v>12400</v>
      </c>
      <c r="C105" s="5">
        <f t="shared" si="1"/>
        <v>-12300</v>
      </c>
      <c r="D105" s="7"/>
    </row>
    <row r="106" spans="1:4" x14ac:dyDescent="0.2">
      <c r="A106" s="4">
        <v>101</v>
      </c>
      <c r="B106" s="15">
        <f>'CashSum 5'!I12</f>
        <v>116529</v>
      </c>
      <c r="C106" s="5">
        <f t="shared" si="1"/>
        <v>-116428</v>
      </c>
      <c r="D106" s="6"/>
    </row>
    <row r="107" spans="1:4" x14ac:dyDescent="0.2">
      <c r="A107">
        <v>102</v>
      </c>
      <c r="B107" s="15">
        <f>'CashSum 5'!I13</f>
        <v>0</v>
      </c>
      <c r="C107" s="5">
        <f t="shared" si="1"/>
        <v>102</v>
      </c>
      <c r="D107" s="6"/>
    </row>
    <row r="108" spans="1:4" x14ac:dyDescent="0.2">
      <c r="A108">
        <v>103</v>
      </c>
      <c r="B108" s="15">
        <f>'CashSum 5'!I15</f>
        <v>0</v>
      </c>
      <c r="C108" s="5">
        <f t="shared" si="1"/>
        <v>103</v>
      </c>
      <c r="D108" s="6"/>
    </row>
    <row r="109" spans="1:4" x14ac:dyDescent="0.2">
      <c r="A109" s="3">
        <v>104</v>
      </c>
      <c r="D109" s="6" t="s">
        <v>326</v>
      </c>
    </row>
    <row r="110" spans="1:4" x14ac:dyDescent="0.2">
      <c r="A110">
        <v>105</v>
      </c>
      <c r="B110" s="15">
        <f>'CashSum 5'!I19</f>
        <v>0</v>
      </c>
      <c r="C110" s="5">
        <f t="shared" si="1"/>
        <v>105</v>
      </c>
      <c r="D110" s="6"/>
    </row>
    <row r="111" spans="1:4" x14ac:dyDescent="0.2">
      <c r="A111">
        <v>106</v>
      </c>
      <c r="B111" s="15">
        <f>'CashSum 5'!I20</f>
        <v>0</v>
      </c>
      <c r="C111" s="5">
        <f t="shared" si="1"/>
        <v>106</v>
      </c>
      <c r="D111" s="6"/>
    </row>
    <row r="112" spans="1:4" x14ac:dyDescent="0.2">
      <c r="A112" s="4">
        <v>107</v>
      </c>
      <c r="B112" s="15">
        <f>'CashSum 5'!I21</f>
        <v>116529</v>
      </c>
      <c r="C112" s="5">
        <f t="shared" si="1"/>
        <v>-116422</v>
      </c>
      <c r="D112" s="6"/>
    </row>
    <row r="113" spans="1:4" x14ac:dyDescent="0.2">
      <c r="A113" s="3">
        <v>108</v>
      </c>
      <c r="D113" s="6" t="s">
        <v>326</v>
      </c>
    </row>
    <row r="114" spans="1:4" x14ac:dyDescent="0.2">
      <c r="A114" s="3">
        <v>109</v>
      </c>
      <c r="D114" s="6" t="s">
        <v>326</v>
      </c>
    </row>
    <row r="115" spans="1:4" x14ac:dyDescent="0.2">
      <c r="A115" s="3">
        <v>110</v>
      </c>
      <c r="D115" s="6" t="s">
        <v>326</v>
      </c>
    </row>
    <row r="116" spans="1:4" x14ac:dyDescent="0.2">
      <c r="A116" s="3">
        <v>111</v>
      </c>
      <c r="D116" s="6" t="s">
        <v>326</v>
      </c>
    </row>
    <row r="117" spans="1:4" x14ac:dyDescent="0.2">
      <c r="A117" s="3">
        <v>112</v>
      </c>
      <c r="D117" s="6" t="s">
        <v>326</v>
      </c>
    </row>
    <row r="118" spans="1:4" x14ac:dyDescent="0.2">
      <c r="A118" s="3">
        <v>113</v>
      </c>
      <c r="D118" s="6" t="s">
        <v>326</v>
      </c>
    </row>
    <row r="119" spans="1:4" x14ac:dyDescent="0.2">
      <c r="A119" s="3">
        <v>114</v>
      </c>
      <c r="D119" s="6" t="s">
        <v>326</v>
      </c>
    </row>
    <row r="120" spans="1:4" x14ac:dyDescent="0.2">
      <c r="A120" s="3">
        <v>115</v>
      </c>
      <c r="D120" s="6" t="s">
        <v>326</v>
      </c>
    </row>
    <row r="121" spans="1:4" x14ac:dyDescent="0.2">
      <c r="A121" s="3">
        <v>116</v>
      </c>
      <c r="D121" s="6" t="s">
        <v>326</v>
      </c>
    </row>
    <row r="122" spans="1:4" x14ac:dyDescent="0.2">
      <c r="A122" s="3">
        <v>117</v>
      </c>
      <c r="D122" s="6" t="s">
        <v>326</v>
      </c>
    </row>
    <row r="123" spans="1:4" x14ac:dyDescent="0.2">
      <c r="A123" s="3">
        <v>118</v>
      </c>
      <c r="D123" s="6" t="s">
        <v>326</v>
      </c>
    </row>
    <row r="124" spans="1:4" x14ac:dyDescent="0.2">
      <c r="A124" s="3">
        <v>119</v>
      </c>
      <c r="D124" s="6" t="s">
        <v>326</v>
      </c>
    </row>
    <row r="125" spans="1:4" x14ac:dyDescent="0.2">
      <c r="A125" s="4">
        <v>120</v>
      </c>
      <c r="B125" s="15">
        <f>'CashSum 5'!K4</f>
        <v>12855</v>
      </c>
      <c r="C125" s="5">
        <f t="shared" si="1"/>
        <v>-12735</v>
      </c>
      <c r="D125" s="6"/>
    </row>
    <row r="126" spans="1:4" x14ac:dyDescent="0.2">
      <c r="A126">
        <v>121</v>
      </c>
      <c r="B126" s="15">
        <f>'CashSum 5'!K10</f>
        <v>0</v>
      </c>
      <c r="C126" s="5">
        <f t="shared" si="1"/>
        <v>121</v>
      </c>
      <c r="D126" s="6"/>
    </row>
    <row r="127" spans="1:4" x14ac:dyDescent="0.2">
      <c r="A127">
        <v>122</v>
      </c>
      <c r="B127" s="15">
        <f>'CashSum 5'!K11</f>
        <v>12855</v>
      </c>
      <c r="C127" s="5">
        <f t="shared" si="1"/>
        <v>-12733</v>
      </c>
      <c r="D127" s="6"/>
    </row>
    <row r="128" spans="1:4" x14ac:dyDescent="0.2">
      <c r="A128">
        <v>123</v>
      </c>
      <c r="B128" s="15">
        <f>'CashSum 5'!K12</f>
        <v>115820</v>
      </c>
      <c r="C128" s="5">
        <f t="shared" si="1"/>
        <v>-115697</v>
      </c>
      <c r="D128" s="6"/>
    </row>
    <row r="129" spans="1:4" x14ac:dyDescent="0.2">
      <c r="A129">
        <v>124</v>
      </c>
      <c r="B129" s="15">
        <f>'CashSum 5'!K13</f>
        <v>42000</v>
      </c>
      <c r="C129" s="5">
        <f t="shared" si="1"/>
        <v>-41876</v>
      </c>
      <c r="D129" s="6"/>
    </row>
    <row r="130" spans="1:4" x14ac:dyDescent="0.2">
      <c r="A130">
        <v>125</v>
      </c>
      <c r="B130" s="15">
        <f>'CashSum 5'!K16</f>
        <v>0</v>
      </c>
      <c r="C130" s="5">
        <f t="shared" si="1"/>
        <v>125</v>
      </c>
      <c r="D130" s="6"/>
    </row>
    <row r="131" spans="1:4" x14ac:dyDescent="0.2">
      <c r="A131" s="3">
        <v>126</v>
      </c>
      <c r="D131" s="6" t="s">
        <v>326</v>
      </c>
    </row>
    <row r="132" spans="1:4" x14ac:dyDescent="0.2">
      <c r="A132" s="4">
        <v>127</v>
      </c>
      <c r="B132" s="15">
        <f>'CashSum 5'!K17</f>
        <v>0</v>
      </c>
      <c r="C132" s="5">
        <f t="shared" si="1"/>
        <v>127</v>
      </c>
      <c r="D132" s="6"/>
    </row>
    <row r="133" spans="1:4" x14ac:dyDescent="0.2">
      <c r="A133" s="3">
        <v>128</v>
      </c>
      <c r="D133" s="6" t="s">
        <v>326</v>
      </c>
    </row>
    <row r="134" spans="1:4" x14ac:dyDescent="0.2">
      <c r="A134" s="3">
        <v>129</v>
      </c>
      <c r="D134" s="6" t="s">
        <v>326</v>
      </c>
    </row>
    <row r="135" spans="1:4" x14ac:dyDescent="0.2">
      <c r="A135" s="4">
        <v>130</v>
      </c>
      <c r="B135" s="15">
        <f>'CashSum 5'!K19</f>
        <v>0</v>
      </c>
      <c r="C135" s="5">
        <f t="shared" ref="C135:C159" si="2">A135-B135</f>
        <v>130</v>
      </c>
      <c r="D135" s="7"/>
    </row>
    <row r="136" spans="1:4" x14ac:dyDescent="0.2">
      <c r="A136" s="4">
        <v>131</v>
      </c>
      <c r="B136" s="15">
        <f>'CashSum 5'!K20</f>
        <v>42000</v>
      </c>
      <c r="C136" s="5">
        <f t="shared" si="2"/>
        <v>-41869</v>
      </c>
      <c r="D136" s="7"/>
    </row>
    <row r="137" spans="1:4" x14ac:dyDescent="0.2">
      <c r="A137" s="4">
        <v>132</v>
      </c>
      <c r="B137" s="15">
        <f>'CashSum 5'!K21</f>
        <v>73820</v>
      </c>
      <c r="C137" s="5">
        <f t="shared" si="2"/>
        <v>-73688</v>
      </c>
      <c r="D137" s="7"/>
    </row>
    <row r="138" spans="1:4" x14ac:dyDescent="0.2">
      <c r="A138" s="3">
        <v>133</v>
      </c>
      <c r="D138" s="6" t="s">
        <v>326</v>
      </c>
    </row>
    <row r="139" spans="1:4" x14ac:dyDescent="0.2">
      <c r="A139" s="3">
        <v>134</v>
      </c>
      <c r="D139" s="6" t="s">
        <v>326</v>
      </c>
    </row>
    <row r="140" spans="1:4" x14ac:dyDescent="0.2">
      <c r="A140" s="3">
        <v>135</v>
      </c>
      <c r="D140" s="6" t="s">
        <v>326</v>
      </c>
    </row>
    <row r="141" spans="1:4" x14ac:dyDescent="0.2">
      <c r="A141" s="3">
        <v>136</v>
      </c>
      <c r="D141" s="6" t="s">
        <v>326</v>
      </c>
    </row>
    <row r="142" spans="1:4" x14ac:dyDescent="0.2">
      <c r="A142" s="3">
        <v>137</v>
      </c>
      <c r="D142" s="6" t="s">
        <v>326</v>
      </c>
    </row>
    <row r="143" spans="1:4" x14ac:dyDescent="0.2">
      <c r="A143">
        <v>138</v>
      </c>
      <c r="B143" s="14">
        <f>'EstExp 12-20'!H115</f>
        <v>0</v>
      </c>
      <c r="C143" s="5">
        <f t="shared" si="2"/>
        <v>138</v>
      </c>
      <c r="D143" s="6"/>
    </row>
    <row r="144" spans="1:4" x14ac:dyDescent="0.2">
      <c r="A144" s="3">
        <v>139</v>
      </c>
      <c r="D144" s="6" t="s">
        <v>326</v>
      </c>
    </row>
    <row r="145" spans="1:4" x14ac:dyDescent="0.2">
      <c r="A145" s="3">
        <v>140</v>
      </c>
      <c r="D145" s="6" t="s">
        <v>326</v>
      </c>
    </row>
    <row r="146" spans="1:4" x14ac:dyDescent="0.2">
      <c r="A146">
        <v>141</v>
      </c>
      <c r="B146" s="14">
        <f>'EstExp 12-20'!K115</f>
        <v>0</v>
      </c>
      <c r="C146" s="5">
        <f t="shared" si="2"/>
        <v>141</v>
      </c>
      <c r="D146" s="6"/>
    </row>
    <row r="147" spans="1:4" x14ac:dyDescent="0.2">
      <c r="A147">
        <v>142</v>
      </c>
      <c r="B147" s="14">
        <f>'EstExp 12-20'!H154</f>
        <v>0</v>
      </c>
      <c r="C147" s="5">
        <f t="shared" si="2"/>
        <v>142</v>
      </c>
      <c r="D147" s="6"/>
    </row>
    <row r="148" spans="1:4" x14ac:dyDescent="0.2">
      <c r="A148" s="4">
        <v>143</v>
      </c>
      <c r="B148" s="14">
        <f>'EstExp 12-20'!K154</f>
        <v>0</v>
      </c>
      <c r="C148" s="5">
        <f t="shared" si="2"/>
        <v>143</v>
      </c>
      <c r="D148" s="7"/>
    </row>
    <row r="149" spans="1:4" x14ac:dyDescent="0.2">
      <c r="A149" s="4">
        <v>144</v>
      </c>
      <c r="B149" s="14">
        <f>'EstExp 12-20'!H177</f>
        <v>0</v>
      </c>
      <c r="C149" s="5">
        <f t="shared" si="2"/>
        <v>144</v>
      </c>
      <c r="D149" s="7"/>
    </row>
    <row r="150" spans="1:4" x14ac:dyDescent="0.2">
      <c r="A150">
        <v>145</v>
      </c>
      <c r="B150" s="14">
        <f>'EstExp 12-20'!K177</f>
        <v>0</v>
      </c>
      <c r="C150" s="5">
        <f t="shared" si="2"/>
        <v>145</v>
      </c>
      <c r="D150" s="6"/>
    </row>
    <row r="151" spans="1:4" x14ac:dyDescent="0.2">
      <c r="A151" s="4">
        <v>146</v>
      </c>
      <c r="B151" s="14">
        <f>'EstExp 12-20'!H213</f>
        <v>0</v>
      </c>
      <c r="C151" s="5">
        <f t="shared" si="2"/>
        <v>146</v>
      </c>
      <c r="D151" s="7"/>
    </row>
    <row r="152" spans="1:4" x14ac:dyDescent="0.2">
      <c r="A152">
        <v>147</v>
      </c>
      <c r="B152" s="14">
        <f>'EstExp 12-20'!K213</f>
        <v>0</v>
      </c>
      <c r="C152" s="5">
        <f t="shared" si="2"/>
        <v>147</v>
      </c>
      <c r="D152" s="6"/>
    </row>
    <row r="153" spans="1:4" x14ac:dyDescent="0.2">
      <c r="A153">
        <v>148</v>
      </c>
      <c r="B153" s="14">
        <f>'EstExp 12-20'!H298</f>
        <v>0</v>
      </c>
      <c r="C153" s="5">
        <f t="shared" si="2"/>
        <v>148</v>
      </c>
      <c r="D153" s="6"/>
    </row>
    <row r="154" spans="1:4" x14ac:dyDescent="0.2">
      <c r="A154" s="4">
        <v>149</v>
      </c>
      <c r="B154" s="14">
        <f>'EstExp 12-20'!K298</f>
        <v>0</v>
      </c>
      <c r="C154" s="5">
        <f t="shared" si="2"/>
        <v>149</v>
      </c>
      <c r="D154" s="6"/>
    </row>
    <row r="155" spans="1:4" x14ac:dyDescent="0.2">
      <c r="A155" s="4">
        <v>150</v>
      </c>
      <c r="B155" s="14">
        <f>'EstExp 12-20'!H315</f>
        <v>0</v>
      </c>
      <c r="C155" s="5">
        <f t="shared" si="2"/>
        <v>150</v>
      </c>
      <c r="D155" s="6"/>
    </row>
    <row r="156" spans="1:4" x14ac:dyDescent="0.2">
      <c r="A156">
        <v>151</v>
      </c>
      <c r="B156" s="14">
        <f>'EstExp 12-20'!K315</f>
        <v>0</v>
      </c>
      <c r="C156" s="5">
        <f t="shared" si="2"/>
        <v>151</v>
      </c>
      <c r="D156" s="6"/>
    </row>
    <row r="157" spans="1:4" x14ac:dyDescent="0.2">
      <c r="A157">
        <v>152</v>
      </c>
      <c r="B157" s="14">
        <f>'EstExp 12-20'!H453</f>
        <v>0</v>
      </c>
      <c r="C157" s="5">
        <f t="shared" si="2"/>
        <v>152</v>
      </c>
      <c r="D157" s="6"/>
    </row>
    <row r="158" spans="1:4" x14ac:dyDescent="0.2">
      <c r="A158" s="4">
        <v>153</v>
      </c>
      <c r="B158" s="14">
        <f>'EstExp 12-20'!K453</f>
        <v>0</v>
      </c>
      <c r="C158" s="5">
        <f t="shared" si="2"/>
        <v>153</v>
      </c>
      <c r="D158" s="7"/>
    </row>
    <row r="159" spans="1:4" x14ac:dyDescent="0.2">
      <c r="A159" s="4">
        <v>154</v>
      </c>
      <c r="B159" s="15">
        <f>'EstExp 12-20'!J18</f>
        <v>0</v>
      </c>
      <c r="C159" s="5">
        <f t="shared" si="2"/>
        <v>154</v>
      </c>
      <c r="D159" s="7"/>
    </row>
    <row r="160" spans="1:4" x14ac:dyDescent="0.2">
      <c r="A160" s="3">
        <v>155</v>
      </c>
      <c r="D160" s="7"/>
    </row>
    <row r="161" spans="1:4" x14ac:dyDescent="0.2">
      <c r="A161" s="3">
        <v>156</v>
      </c>
      <c r="D161" s="7"/>
    </row>
    <row r="162" spans="1:4" x14ac:dyDescent="0.2">
      <c r="A162" s="3">
        <v>157</v>
      </c>
      <c r="D162" s="7"/>
    </row>
    <row r="163" spans="1:4" x14ac:dyDescent="0.2">
      <c r="A163" s="3">
        <v>158</v>
      </c>
      <c r="D163" s="7"/>
    </row>
    <row r="164" spans="1:4" x14ac:dyDescent="0.2">
      <c r="A164" s="3">
        <v>159</v>
      </c>
      <c r="D164" s="7"/>
    </row>
    <row r="165" spans="1:4" x14ac:dyDescent="0.2">
      <c r="A165" s="3">
        <v>160</v>
      </c>
      <c r="D165" s="7"/>
    </row>
    <row r="166" spans="1:4" x14ac:dyDescent="0.2">
      <c r="A166" s="3">
        <v>161</v>
      </c>
      <c r="D166" s="7"/>
    </row>
    <row r="167" spans="1:4" x14ac:dyDescent="0.2">
      <c r="A167" s="3">
        <v>162</v>
      </c>
      <c r="D167" s="7"/>
    </row>
    <row r="168" spans="1:4" x14ac:dyDescent="0.2">
      <c r="A168" s="3">
        <v>163</v>
      </c>
      <c r="D168" s="7"/>
    </row>
    <row r="169" spans="1:4" x14ac:dyDescent="0.2">
      <c r="A169" s="3">
        <v>164</v>
      </c>
      <c r="D169" s="7"/>
    </row>
    <row r="170" spans="1:4" x14ac:dyDescent="0.2">
      <c r="A170" s="3">
        <v>165</v>
      </c>
      <c r="D170" s="7"/>
    </row>
    <row r="171" spans="1:4" x14ac:dyDescent="0.2">
      <c r="A171" s="3">
        <v>166</v>
      </c>
      <c r="D171" s="7"/>
    </row>
    <row r="172" spans="1:4" x14ac:dyDescent="0.2">
      <c r="A172" s="3">
        <v>167</v>
      </c>
      <c r="D172" s="7"/>
    </row>
    <row r="173" spans="1:4" x14ac:dyDescent="0.2">
      <c r="A173" s="3">
        <v>168</v>
      </c>
      <c r="D173" s="7"/>
    </row>
    <row r="174" spans="1:4" x14ac:dyDescent="0.2">
      <c r="A174" s="3">
        <v>169</v>
      </c>
      <c r="D174" s="7"/>
    </row>
    <row r="175" spans="1:4" x14ac:dyDescent="0.2">
      <c r="A175" s="3">
        <v>170</v>
      </c>
      <c r="D175" s="7"/>
    </row>
    <row r="176" spans="1:4" x14ac:dyDescent="0.2">
      <c r="A176" s="3">
        <v>171</v>
      </c>
      <c r="D176" s="7"/>
    </row>
    <row r="177" spans="1:4" x14ac:dyDescent="0.2">
      <c r="A177" s="3">
        <v>172</v>
      </c>
      <c r="D177" s="7"/>
    </row>
    <row r="178" spans="1:4" x14ac:dyDescent="0.2">
      <c r="A178" s="3">
        <v>173</v>
      </c>
      <c r="D178" s="6"/>
    </row>
    <row r="179" spans="1:4" x14ac:dyDescent="0.2">
      <c r="A179" s="3">
        <v>174</v>
      </c>
      <c r="D179" s="7"/>
    </row>
    <row r="180" spans="1:4" x14ac:dyDescent="0.2">
      <c r="A180" s="3">
        <v>175</v>
      </c>
      <c r="D180" s="7"/>
    </row>
    <row r="181" spans="1:4" x14ac:dyDescent="0.2">
      <c r="A181" s="3">
        <v>176</v>
      </c>
      <c r="D181" s="7"/>
    </row>
    <row r="182" spans="1:4" x14ac:dyDescent="0.2">
      <c r="A182" s="3">
        <v>177</v>
      </c>
      <c r="D182" s="6"/>
    </row>
    <row r="183" spans="1:4" x14ac:dyDescent="0.2">
      <c r="A183" s="3">
        <v>178</v>
      </c>
      <c r="D183" s="7"/>
    </row>
    <row r="184" spans="1:4" x14ac:dyDescent="0.2">
      <c r="A184" s="3">
        <v>179</v>
      </c>
      <c r="D184" s="6"/>
    </row>
    <row r="185" spans="1:4" x14ac:dyDescent="0.2">
      <c r="A185" s="3">
        <v>180</v>
      </c>
      <c r="D185" s="6"/>
    </row>
    <row r="186" spans="1:4" x14ac:dyDescent="0.2">
      <c r="A186" s="3">
        <v>181</v>
      </c>
      <c r="D186" s="7"/>
    </row>
    <row r="187" spans="1:4" x14ac:dyDescent="0.2">
      <c r="A187" s="3">
        <v>182</v>
      </c>
      <c r="D187" s="7"/>
    </row>
    <row r="188" spans="1:4" x14ac:dyDescent="0.2">
      <c r="A188" s="3">
        <v>183</v>
      </c>
      <c r="D188" s="6"/>
    </row>
    <row r="189" spans="1:4" x14ac:dyDescent="0.2">
      <c r="A189" s="3">
        <v>184</v>
      </c>
      <c r="D189" s="6" t="s">
        <v>326</v>
      </c>
    </row>
    <row r="190" spans="1:4" x14ac:dyDescent="0.2">
      <c r="A190" s="3">
        <v>185</v>
      </c>
      <c r="D190" s="7"/>
    </row>
    <row r="191" spans="1:4" x14ac:dyDescent="0.2">
      <c r="A191" s="3">
        <v>186</v>
      </c>
      <c r="D191" s="6"/>
    </row>
    <row r="192" spans="1:4" x14ac:dyDescent="0.2">
      <c r="A192" s="3">
        <v>187</v>
      </c>
      <c r="D192" s="6"/>
    </row>
    <row r="193" spans="1:4" x14ac:dyDescent="0.2">
      <c r="A193" s="3">
        <v>188</v>
      </c>
      <c r="D193" s="6"/>
    </row>
    <row r="194" spans="1:4" x14ac:dyDescent="0.2">
      <c r="A194" s="3">
        <v>189</v>
      </c>
      <c r="D194" s="7"/>
    </row>
    <row r="195" spans="1:4" x14ac:dyDescent="0.2">
      <c r="A195" s="3">
        <v>190</v>
      </c>
      <c r="D195" s="7"/>
    </row>
    <row r="196" spans="1:4" x14ac:dyDescent="0.2">
      <c r="A196" s="3">
        <v>191</v>
      </c>
      <c r="D196" s="7"/>
    </row>
    <row r="197" spans="1:4" x14ac:dyDescent="0.2">
      <c r="A197" s="3">
        <v>192</v>
      </c>
      <c r="D197" s="7"/>
    </row>
    <row r="198" spans="1:4" x14ac:dyDescent="0.2">
      <c r="A198" s="3">
        <v>193</v>
      </c>
      <c r="D198" s="7"/>
    </row>
    <row r="199" spans="1:4" x14ac:dyDescent="0.2">
      <c r="A199" s="3">
        <v>194</v>
      </c>
      <c r="D199" s="7"/>
    </row>
    <row r="200" spans="1:4" x14ac:dyDescent="0.2">
      <c r="A200" s="3">
        <v>195</v>
      </c>
      <c r="D200" s="7"/>
    </row>
    <row r="201" spans="1:4" x14ac:dyDescent="0.2">
      <c r="A201" s="3">
        <v>196</v>
      </c>
      <c r="D201" s="7"/>
    </row>
    <row r="202" spans="1:4" x14ac:dyDescent="0.2">
      <c r="A202" s="3">
        <v>197</v>
      </c>
      <c r="D202" s="7"/>
    </row>
    <row r="203" spans="1:4" x14ac:dyDescent="0.2">
      <c r="A203" s="3">
        <v>198</v>
      </c>
      <c r="D203" s="7"/>
    </row>
    <row r="204" spans="1:4" x14ac:dyDescent="0.2">
      <c r="A204" s="3">
        <v>199</v>
      </c>
      <c r="D204" s="7"/>
    </row>
    <row r="205" spans="1:4" x14ac:dyDescent="0.2">
      <c r="A205" s="3">
        <v>200</v>
      </c>
      <c r="D205" s="7"/>
    </row>
    <row r="206" spans="1:4" x14ac:dyDescent="0.2">
      <c r="A206" s="3">
        <v>201</v>
      </c>
      <c r="D206" s="7"/>
    </row>
    <row r="207" spans="1:4" x14ac:dyDescent="0.2">
      <c r="A207" s="3">
        <v>202</v>
      </c>
      <c r="D207" s="7"/>
    </row>
    <row r="208" spans="1:4" x14ac:dyDescent="0.2">
      <c r="A208" s="3">
        <v>203</v>
      </c>
      <c r="D208" s="7"/>
    </row>
    <row r="209" spans="1:4" x14ac:dyDescent="0.2">
      <c r="A209" s="3">
        <v>204</v>
      </c>
      <c r="D209" s="7"/>
    </row>
    <row r="210" spans="1:4" x14ac:dyDescent="0.2">
      <c r="A210" s="3">
        <v>205</v>
      </c>
      <c r="D210" s="7"/>
    </row>
    <row r="211" spans="1:4" x14ac:dyDescent="0.2">
      <c r="A211" s="3">
        <v>206</v>
      </c>
      <c r="D211" s="7"/>
    </row>
    <row r="212" spans="1:4" x14ac:dyDescent="0.2">
      <c r="A212" s="3">
        <v>207</v>
      </c>
      <c r="D212" s="7"/>
    </row>
    <row r="213" spans="1:4" x14ac:dyDescent="0.2">
      <c r="A213" s="3">
        <v>208</v>
      </c>
      <c r="D213" s="7"/>
    </row>
    <row r="214" spans="1:4" x14ac:dyDescent="0.2">
      <c r="A214" s="3">
        <v>209</v>
      </c>
      <c r="D214" s="7"/>
    </row>
    <row r="215" spans="1:4" x14ac:dyDescent="0.2">
      <c r="A215" s="3">
        <v>210</v>
      </c>
      <c r="D215" s="7"/>
    </row>
    <row r="216" spans="1:4" x14ac:dyDescent="0.2">
      <c r="A216" s="3">
        <v>211</v>
      </c>
      <c r="D216" s="7"/>
    </row>
    <row r="217" spans="1:4" x14ac:dyDescent="0.2">
      <c r="A217" s="3">
        <v>212</v>
      </c>
      <c r="D217" s="6"/>
    </row>
    <row r="218" spans="1:4" x14ac:dyDescent="0.2">
      <c r="A218" s="3">
        <v>213</v>
      </c>
      <c r="D218" s="6"/>
    </row>
    <row r="219" spans="1:4" x14ac:dyDescent="0.2">
      <c r="A219" s="3">
        <v>214</v>
      </c>
      <c r="D219" s="6"/>
    </row>
    <row r="220" spans="1:4" x14ac:dyDescent="0.2">
      <c r="A220" s="3">
        <v>215</v>
      </c>
      <c r="D220" s="6"/>
    </row>
    <row r="221" spans="1:4" x14ac:dyDescent="0.2">
      <c r="A221" s="3">
        <v>216</v>
      </c>
      <c r="D221" s="7"/>
    </row>
    <row r="222" spans="1:4" x14ac:dyDescent="0.2">
      <c r="A222" s="3">
        <v>217</v>
      </c>
      <c r="D222" s="6"/>
    </row>
    <row r="223" spans="1:4" x14ac:dyDescent="0.2">
      <c r="A223" s="3">
        <v>218</v>
      </c>
      <c r="D223" s="6"/>
    </row>
    <row r="224" spans="1:4" x14ac:dyDescent="0.2">
      <c r="A224" s="3">
        <v>219</v>
      </c>
      <c r="D224" s="6"/>
    </row>
    <row r="225" spans="1:4" x14ac:dyDescent="0.2">
      <c r="A225" s="3">
        <v>220</v>
      </c>
      <c r="D225" s="6"/>
    </row>
    <row r="226" spans="1:4" x14ac:dyDescent="0.2">
      <c r="A226" s="3">
        <v>221</v>
      </c>
      <c r="D226" s="6"/>
    </row>
    <row r="227" spans="1:4" x14ac:dyDescent="0.2">
      <c r="A227" s="3">
        <v>222</v>
      </c>
      <c r="D227" s="6"/>
    </row>
    <row r="228" spans="1:4" x14ac:dyDescent="0.2">
      <c r="A228" s="3">
        <v>223</v>
      </c>
      <c r="D228" s="6"/>
    </row>
    <row r="229" spans="1:4" x14ac:dyDescent="0.2">
      <c r="A229" s="3">
        <v>224</v>
      </c>
      <c r="D229" s="6"/>
    </row>
    <row r="230" spans="1:4" x14ac:dyDescent="0.2">
      <c r="A230" s="3">
        <v>225</v>
      </c>
      <c r="D230" s="7"/>
    </row>
    <row r="231" spans="1:4" x14ac:dyDescent="0.2">
      <c r="A231" s="3">
        <v>226</v>
      </c>
      <c r="D231" s="6"/>
    </row>
    <row r="232" spans="1:4" x14ac:dyDescent="0.2">
      <c r="A232" s="3">
        <v>227</v>
      </c>
      <c r="D232" s="6"/>
    </row>
    <row r="233" spans="1:4" x14ac:dyDescent="0.2">
      <c r="A233" s="3">
        <v>228</v>
      </c>
      <c r="D233" s="7"/>
    </row>
    <row r="234" spans="1:4" x14ac:dyDescent="0.2">
      <c r="A234" s="3">
        <v>229</v>
      </c>
      <c r="D234" s="7"/>
    </row>
    <row r="235" spans="1:4" x14ac:dyDescent="0.2">
      <c r="A235" s="3">
        <v>230</v>
      </c>
      <c r="D235" s="7"/>
    </row>
    <row r="236" spans="1:4" x14ac:dyDescent="0.2">
      <c r="A236" s="3">
        <v>231</v>
      </c>
      <c r="D236" s="7"/>
    </row>
    <row r="237" spans="1:4" x14ac:dyDescent="0.2">
      <c r="A237" s="3">
        <v>232</v>
      </c>
      <c r="D237" s="7"/>
    </row>
    <row r="238" spans="1:4" x14ac:dyDescent="0.2">
      <c r="A238" s="3">
        <v>233</v>
      </c>
      <c r="D238" s="7"/>
    </row>
    <row r="239" spans="1:4" x14ac:dyDescent="0.2">
      <c r="A239" s="3">
        <v>234</v>
      </c>
      <c r="D239" s="7"/>
    </row>
    <row r="240" spans="1:4" x14ac:dyDescent="0.2">
      <c r="A240" s="3">
        <v>235</v>
      </c>
      <c r="D240" s="7"/>
    </row>
    <row r="241" spans="1:4" x14ac:dyDescent="0.2">
      <c r="A241" s="3">
        <v>236</v>
      </c>
      <c r="D241" s="7"/>
    </row>
    <row r="242" spans="1:4" x14ac:dyDescent="0.2">
      <c r="A242" s="3">
        <v>237</v>
      </c>
      <c r="D242" s="7"/>
    </row>
    <row r="243" spans="1:4" x14ac:dyDescent="0.2">
      <c r="A243" s="3">
        <v>238</v>
      </c>
      <c r="D243" s="7"/>
    </row>
    <row r="244" spans="1:4" x14ac:dyDescent="0.2">
      <c r="A244" s="3">
        <v>239</v>
      </c>
      <c r="D244" s="7"/>
    </row>
    <row r="245" spans="1:4" x14ac:dyDescent="0.2">
      <c r="A245" s="3">
        <v>240</v>
      </c>
      <c r="D245" s="7"/>
    </row>
    <row r="246" spans="1:4" x14ac:dyDescent="0.2">
      <c r="A246" s="3">
        <v>241</v>
      </c>
      <c r="D246" s="7"/>
    </row>
    <row r="247" spans="1:4" x14ac:dyDescent="0.2">
      <c r="A247" s="3">
        <v>242</v>
      </c>
      <c r="D247" s="7"/>
    </row>
    <row r="248" spans="1:4" x14ac:dyDescent="0.2">
      <c r="A248" s="3">
        <v>243</v>
      </c>
      <c r="D248" s="7"/>
    </row>
    <row r="249" spans="1:4" x14ac:dyDescent="0.2">
      <c r="A249" s="3">
        <v>244</v>
      </c>
      <c r="D249" s="7"/>
    </row>
    <row r="250" spans="1:4" x14ac:dyDescent="0.2">
      <c r="A250" s="3">
        <v>245</v>
      </c>
      <c r="D250" s="7"/>
    </row>
    <row r="251" spans="1:4" x14ac:dyDescent="0.2">
      <c r="A251" s="3">
        <v>246</v>
      </c>
      <c r="D251" s="7"/>
    </row>
    <row r="252" spans="1:4" x14ac:dyDescent="0.2">
      <c r="A252" s="3">
        <v>247</v>
      </c>
      <c r="D252" s="7"/>
    </row>
    <row r="253" spans="1:4" x14ac:dyDescent="0.2">
      <c r="A253" s="3">
        <v>248</v>
      </c>
      <c r="D253" s="7"/>
    </row>
    <row r="254" spans="1:4" x14ac:dyDescent="0.2">
      <c r="A254" s="3">
        <v>249</v>
      </c>
      <c r="D254" s="7"/>
    </row>
    <row r="255" spans="1:4" x14ac:dyDescent="0.2">
      <c r="A255" s="3">
        <v>250</v>
      </c>
      <c r="D255" s="7"/>
    </row>
    <row r="256" spans="1:4" x14ac:dyDescent="0.2">
      <c r="A256" s="3">
        <v>251</v>
      </c>
      <c r="D256" s="7"/>
    </row>
    <row r="257" spans="1:4" x14ac:dyDescent="0.2">
      <c r="A257" s="3">
        <v>252</v>
      </c>
      <c r="D257" s="7"/>
    </row>
    <row r="258" spans="1:4" x14ac:dyDescent="0.2">
      <c r="A258" s="3">
        <v>253</v>
      </c>
      <c r="D258" s="7"/>
    </row>
    <row r="259" spans="1:4" x14ac:dyDescent="0.2">
      <c r="A259" s="3">
        <v>254</v>
      </c>
      <c r="D259" s="7"/>
    </row>
    <row r="260" spans="1:4" x14ac:dyDescent="0.2">
      <c r="A260" s="3">
        <v>255</v>
      </c>
      <c r="D260" s="7"/>
    </row>
    <row r="261" spans="1:4" x14ac:dyDescent="0.2">
      <c r="A261" s="3">
        <v>256</v>
      </c>
      <c r="D261" s="7"/>
    </row>
    <row r="262" spans="1:4" x14ac:dyDescent="0.2">
      <c r="A262" s="3">
        <v>257</v>
      </c>
      <c r="D262" s="7"/>
    </row>
    <row r="263" spans="1:4" x14ac:dyDescent="0.2">
      <c r="A263" s="3">
        <v>258</v>
      </c>
      <c r="D263" s="7"/>
    </row>
    <row r="264" spans="1:4" x14ac:dyDescent="0.2">
      <c r="A264" s="4">
        <v>259</v>
      </c>
      <c r="B264" s="14">
        <f>'BudgetSum 2-4'!C26</f>
        <v>0</v>
      </c>
      <c r="C264" s="5">
        <f t="shared" ref="C264:C269" si="3">A264-B264</f>
        <v>259</v>
      </c>
      <c r="D264" s="6"/>
    </row>
    <row r="265" spans="1:4" x14ac:dyDescent="0.2">
      <c r="A265">
        <v>260</v>
      </c>
      <c r="B265" s="14">
        <f>'BudgetSum 2-4'!C28</f>
        <v>0</v>
      </c>
      <c r="C265" s="5">
        <f t="shared" si="3"/>
        <v>260</v>
      </c>
      <c r="D265" s="6"/>
    </row>
    <row r="266" spans="1:4" x14ac:dyDescent="0.2">
      <c r="A266" s="3">
        <v>261</v>
      </c>
      <c r="D266" s="7"/>
    </row>
    <row r="267" spans="1:4" x14ac:dyDescent="0.2">
      <c r="A267">
        <v>262</v>
      </c>
      <c r="B267" s="14">
        <f>'BudgetSum 2-4'!C35</f>
        <v>0</v>
      </c>
      <c r="C267" s="5">
        <f t="shared" si="3"/>
        <v>262</v>
      </c>
      <c r="D267" s="6"/>
    </row>
    <row r="268" spans="1:4" x14ac:dyDescent="0.2">
      <c r="A268">
        <v>263</v>
      </c>
      <c r="B268" s="14">
        <f>'BudgetSum 2-4'!C36</f>
        <v>0</v>
      </c>
      <c r="C268" s="5">
        <f t="shared" si="3"/>
        <v>263</v>
      </c>
      <c r="D268" s="6"/>
    </row>
    <row r="269" spans="1:4" x14ac:dyDescent="0.2">
      <c r="A269">
        <v>264</v>
      </c>
      <c r="B269" s="14">
        <f>'BudgetSum 2-4'!C37</f>
        <v>0</v>
      </c>
      <c r="C269" s="5">
        <f t="shared" si="3"/>
        <v>264</v>
      </c>
      <c r="D269" s="6"/>
    </row>
    <row r="270" spans="1:4" x14ac:dyDescent="0.2">
      <c r="A270" s="3">
        <v>265</v>
      </c>
      <c r="D270" s="7"/>
    </row>
    <row r="271" spans="1:4" x14ac:dyDescent="0.2">
      <c r="A271" s="3">
        <v>266</v>
      </c>
      <c r="D271" s="7"/>
    </row>
    <row r="272" spans="1:4" x14ac:dyDescent="0.2">
      <c r="A272" s="3">
        <v>267</v>
      </c>
      <c r="D272" s="7"/>
    </row>
    <row r="273" spans="1:4" x14ac:dyDescent="0.2">
      <c r="A273" s="3">
        <v>268</v>
      </c>
      <c r="D273" s="7"/>
    </row>
    <row r="274" spans="1:4" x14ac:dyDescent="0.2">
      <c r="A274" s="3">
        <v>269</v>
      </c>
      <c r="D274" s="7"/>
    </row>
    <row r="275" spans="1:4" x14ac:dyDescent="0.2">
      <c r="A275" s="3">
        <v>270</v>
      </c>
      <c r="D275" s="7"/>
    </row>
    <row r="276" spans="1:4" x14ac:dyDescent="0.2">
      <c r="A276" s="3">
        <v>271</v>
      </c>
      <c r="D276" s="7"/>
    </row>
    <row r="277" spans="1:4" x14ac:dyDescent="0.2">
      <c r="A277" s="3">
        <v>272</v>
      </c>
      <c r="D277" s="7"/>
    </row>
    <row r="278" spans="1:4" x14ac:dyDescent="0.2">
      <c r="A278" s="3">
        <v>273</v>
      </c>
      <c r="D278" s="7"/>
    </row>
    <row r="279" spans="1:4" x14ac:dyDescent="0.2">
      <c r="A279" s="3">
        <v>274</v>
      </c>
      <c r="D279" s="7"/>
    </row>
    <row r="280" spans="1:4" x14ac:dyDescent="0.2">
      <c r="A280" s="3">
        <v>275</v>
      </c>
      <c r="D280" s="7"/>
    </row>
    <row r="281" spans="1:4" x14ac:dyDescent="0.2">
      <c r="A281" s="3">
        <v>276</v>
      </c>
      <c r="D281" s="7"/>
    </row>
    <row r="282" spans="1:4" x14ac:dyDescent="0.2">
      <c r="A282" s="3">
        <v>277</v>
      </c>
      <c r="D282" s="7"/>
    </row>
    <row r="283" spans="1:4" x14ac:dyDescent="0.2">
      <c r="A283" s="3">
        <v>278</v>
      </c>
      <c r="D283" s="7"/>
    </row>
    <row r="284" spans="1:4" x14ac:dyDescent="0.2">
      <c r="A284" s="3">
        <v>279</v>
      </c>
      <c r="D284" s="7"/>
    </row>
    <row r="285" spans="1:4" x14ac:dyDescent="0.2">
      <c r="A285" s="3">
        <v>280</v>
      </c>
      <c r="D285" s="7"/>
    </row>
    <row r="286" spans="1:4" x14ac:dyDescent="0.2">
      <c r="A286" s="3">
        <v>281</v>
      </c>
      <c r="D286" s="7"/>
    </row>
    <row r="287" spans="1:4" x14ac:dyDescent="0.2">
      <c r="A287" s="3">
        <v>282</v>
      </c>
      <c r="D287" s="7"/>
    </row>
    <row r="288" spans="1:4" x14ac:dyDescent="0.2">
      <c r="A288" s="3">
        <v>283</v>
      </c>
      <c r="D288" s="7"/>
    </row>
    <row r="289" spans="1:4" x14ac:dyDescent="0.2">
      <c r="A289" s="3">
        <v>284</v>
      </c>
      <c r="D289" s="7"/>
    </row>
    <row r="290" spans="1:4" x14ac:dyDescent="0.2">
      <c r="A290" s="3">
        <v>285</v>
      </c>
      <c r="D290" s="7"/>
    </row>
    <row r="291" spans="1:4" x14ac:dyDescent="0.2">
      <c r="A291" s="3">
        <v>286</v>
      </c>
      <c r="D291" s="7"/>
    </row>
    <row r="292" spans="1:4" x14ac:dyDescent="0.2">
      <c r="A292" s="3">
        <v>287</v>
      </c>
      <c r="D292" s="7"/>
    </row>
    <row r="293" spans="1:4" x14ac:dyDescent="0.2">
      <c r="A293" s="3">
        <v>288</v>
      </c>
      <c r="D293" s="7"/>
    </row>
    <row r="294" spans="1:4" x14ac:dyDescent="0.2">
      <c r="A294" s="3">
        <v>289</v>
      </c>
      <c r="D294" s="7"/>
    </row>
    <row r="295" spans="1:4" x14ac:dyDescent="0.2">
      <c r="A295" s="3">
        <v>290</v>
      </c>
      <c r="D295" s="7"/>
    </row>
    <row r="296" spans="1:4" x14ac:dyDescent="0.2">
      <c r="A296" s="3">
        <v>291</v>
      </c>
      <c r="D296" s="7"/>
    </row>
    <row r="297" spans="1:4" x14ac:dyDescent="0.2">
      <c r="A297" s="3">
        <v>292</v>
      </c>
      <c r="D297" s="7"/>
    </row>
    <row r="298" spans="1:4" x14ac:dyDescent="0.2">
      <c r="A298" s="3">
        <v>293</v>
      </c>
      <c r="D298" s="7"/>
    </row>
    <row r="299" spans="1:4" x14ac:dyDescent="0.2">
      <c r="A299" s="3">
        <v>294</v>
      </c>
      <c r="D299" s="7"/>
    </row>
    <row r="300" spans="1:4" x14ac:dyDescent="0.2">
      <c r="A300" s="3">
        <v>295</v>
      </c>
      <c r="D300" s="7"/>
    </row>
    <row r="301" spans="1:4" x14ac:dyDescent="0.2">
      <c r="A301" s="3">
        <v>296</v>
      </c>
      <c r="D301" s="7"/>
    </row>
    <row r="302" spans="1:4" x14ac:dyDescent="0.2">
      <c r="A302" s="3">
        <v>297</v>
      </c>
      <c r="D302" s="7"/>
    </row>
    <row r="303" spans="1:4" x14ac:dyDescent="0.2">
      <c r="A303" s="3">
        <v>298</v>
      </c>
      <c r="D303" s="7"/>
    </row>
    <row r="304" spans="1:4" x14ac:dyDescent="0.2">
      <c r="A304" s="3">
        <v>299</v>
      </c>
      <c r="D304" s="7"/>
    </row>
    <row r="305" spans="1:4" x14ac:dyDescent="0.2">
      <c r="A305" s="3">
        <v>300</v>
      </c>
      <c r="D305" s="7"/>
    </row>
    <row r="306" spans="1:4" x14ac:dyDescent="0.2">
      <c r="A306" s="3">
        <v>301</v>
      </c>
      <c r="D306" s="7"/>
    </row>
    <row r="307" spans="1:4" x14ac:dyDescent="0.2">
      <c r="A307" s="3">
        <v>302</v>
      </c>
      <c r="D307" s="7"/>
    </row>
    <row r="308" spans="1:4" x14ac:dyDescent="0.2">
      <c r="A308" s="3">
        <v>303</v>
      </c>
      <c r="D308" s="7"/>
    </row>
    <row r="309" spans="1:4" x14ac:dyDescent="0.2">
      <c r="A309" s="3">
        <v>304</v>
      </c>
      <c r="D309" s="7"/>
    </row>
    <row r="310" spans="1:4" x14ac:dyDescent="0.2">
      <c r="A310" s="3">
        <v>305</v>
      </c>
      <c r="D310" s="7"/>
    </row>
    <row r="311" spans="1:4" x14ac:dyDescent="0.2">
      <c r="A311" s="3">
        <v>306</v>
      </c>
      <c r="D311" s="7"/>
    </row>
    <row r="312" spans="1:4" x14ac:dyDescent="0.2">
      <c r="A312" s="3">
        <v>307</v>
      </c>
      <c r="D312" s="7"/>
    </row>
    <row r="313" spans="1:4" x14ac:dyDescent="0.2">
      <c r="A313" s="3">
        <v>308</v>
      </c>
      <c r="D313" s="7"/>
    </row>
    <row r="314" spans="1:4" x14ac:dyDescent="0.2">
      <c r="A314" s="3">
        <v>309</v>
      </c>
      <c r="D314" s="7"/>
    </row>
    <row r="315" spans="1:4" x14ac:dyDescent="0.2">
      <c r="A315" s="3">
        <v>310</v>
      </c>
      <c r="D315" s="7"/>
    </row>
    <row r="316" spans="1:4" x14ac:dyDescent="0.2">
      <c r="A316" s="3">
        <v>311</v>
      </c>
      <c r="D316" s="7"/>
    </row>
    <row r="317" spans="1:4" x14ac:dyDescent="0.2">
      <c r="A317" s="3">
        <v>312</v>
      </c>
      <c r="D317" s="7"/>
    </row>
    <row r="318" spans="1:4" x14ac:dyDescent="0.2">
      <c r="A318" s="3">
        <v>313</v>
      </c>
      <c r="D318" s="7"/>
    </row>
    <row r="319" spans="1:4" x14ac:dyDescent="0.2">
      <c r="A319" s="3">
        <v>314</v>
      </c>
      <c r="D319" s="7"/>
    </row>
    <row r="320" spans="1:4" x14ac:dyDescent="0.2">
      <c r="A320" s="3">
        <v>315</v>
      </c>
      <c r="D320" s="7"/>
    </row>
    <row r="321" spans="1:4" x14ac:dyDescent="0.2">
      <c r="A321" s="3">
        <v>316</v>
      </c>
      <c r="D321" s="7"/>
    </row>
    <row r="322" spans="1:4" x14ac:dyDescent="0.2">
      <c r="A322" s="3">
        <v>317</v>
      </c>
      <c r="D322" s="7"/>
    </row>
    <row r="323" spans="1:4" x14ac:dyDescent="0.2">
      <c r="A323" s="3">
        <v>318</v>
      </c>
      <c r="D323" s="7"/>
    </row>
    <row r="324" spans="1:4" x14ac:dyDescent="0.2">
      <c r="A324" s="3">
        <v>319</v>
      </c>
      <c r="D324" s="7"/>
    </row>
    <row r="325" spans="1:4" x14ac:dyDescent="0.2">
      <c r="A325" s="3">
        <v>320</v>
      </c>
      <c r="D325" s="7"/>
    </row>
    <row r="326" spans="1:4" x14ac:dyDescent="0.2">
      <c r="A326" s="3">
        <v>321</v>
      </c>
      <c r="D326" s="7"/>
    </row>
    <row r="327" spans="1:4" x14ac:dyDescent="0.2">
      <c r="A327" s="3">
        <v>322</v>
      </c>
      <c r="D327" s="7"/>
    </row>
    <row r="328" spans="1:4" x14ac:dyDescent="0.2">
      <c r="A328" s="3">
        <v>323</v>
      </c>
      <c r="D328" s="7"/>
    </row>
    <row r="329" spans="1:4" x14ac:dyDescent="0.2">
      <c r="A329" s="3">
        <v>324</v>
      </c>
      <c r="D329" s="7"/>
    </row>
    <row r="330" spans="1:4" x14ac:dyDescent="0.2">
      <c r="A330" s="3">
        <v>325</v>
      </c>
      <c r="D330" s="7"/>
    </row>
    <row r="331" spans="1:4" x14ac:dyDescent="0.2">
      <c r="A331" s="3">
        <v>326</v>
      </c>
      <c r="D331" s="7"/>
    </row>
    <row r="332" spans="1:4" x14ac:dyDescent="0.2">
      <c r="A332" s="3">
        <v>327</v>
      </c>
      <c r="D332" s="7"/>
    </row>
    <row r="333" spans="1:4" x14ac:dyDescent="0.2">
      <c r="A333" s="3">
        <v>328</v>
      </c>
      <c r="D333" s="7"/>
    </row>
    <row r="334" spans="1:4" x14ac:dyDescent="0.2">
      <c r="A334" s="3">
        <v>329</v>
      </c>
      <c r="D334" s="7"/>
    </row>
    <row r="335" spans="1:4" x14ac:dyDescent="0.2">
      <c r="A335" s="3">
        <v>330</v>
      </c>
      <c r="D335" s="7"/>
    </row>
    <row r="336" spans="1:4" x14ac:dyDescent="0.2">
      <c r="A336" s="3">
        <v>331</v>
      </c>
      <c r="D336" s="7"/>
    </row>
    <row r="337" spans="1:4" x14ac:dyDescent="0.2">
      <c r="A337" s="3">
        <v>332</v>
      </c>
      <c r="D337" s="7"/>
    </row>
    <row r="338" spans="1:4" x14ac:dyDescent="0.2">
      <c r="A338" s="3">
        <v>333</v>
      </c>
      <c r="D338" s="7"/>
    </row>
    <row r="339" spans="1:4" x14ac:dyDescent="0.2">
      <c r="A339" s="3">
        <v>334</v>
      </c>
      <c r="D339" s="7"/>
    </row>
    <row r="340" spans="1:4" x14ac:dyDescent="0.2">
      <c r="A340" s="3">
        <v>335</v>
      </c>
      <c r="D340" s="7"/>
    </row>
    <row r="341" spans="1:4" x14ac:dyDescent="0.2">
      <c r="A341" s="3">
        <v>336</v>
      </c>
      <c r="D341" s="7"/>
    </row>
    <row r="342" spans="1:4" x14ac:dyDescent="0.2">
      <c r="A342" s="3">
        <v>337</v>
      </c>
      <c r="D342" s="7"/>
    </row>
    <row r="343" spans="1:4" x14ac:dyDescent="0.2">
      <c r="A343" s="3">
        <v>338</v>
      </c>
      <c r="D343" s="7"/>
    </row>
    <row r="344" spans="1:4" x14ac:dyDescent="0.2">
      <c r="A344" s="3">
        <v>339</v>
      </c>
      <c r="D344" s="7"/>
    </row>
    <row r="345" spans="1:4" x14ac:dyDescent="0.2">
      <c r="A345" s="3">
        <v>340</v>
      </c>
      <c r="D345" s="7"/>
    </row>
    <row r="346" spans="1:4" x14ac:dyDescent="0.2">
      <c r="A346" s="3">
        <v>341</v>
      </c>
      <c r="D346" s="7"/>
    </row>
    <row r="347" spans="1:4" x14ac:dyDescent="0.2">
      <c r="A347" s="3">
        <v>342</v>
      </c>
      <c r="D347" s="7"/>
    </row>
    <row r="348" spans="1:4" x14ac:dyDescent="0.2">
      <c r="A348" s="3">
        <v>343</v>
      </c>
      <c r="D348" s="7"/>
    </row>
    <row r="349" spans="1:4" x14ac:dyDescent="0.2">
      <c r="A349" s="3">
        <v>344</v>
      </c>
      <c r="D349" s="7"/>
    </row>
    <row r="350" spans="1:4" x14ac:dyDescent="0.2">
      <c r="A350" s="3">
        <v>345</v>
      </c>
      <c r="D350" s="7"/>
    </row>
    <row r="351" spans="1:4" x14ac:dyDescent="0.2">
      <c r="A351" s="3">
        <v>346</v>
      </c>
      <c r="D351" s="7"/>
    </row>
    <row r="352" spans="1:4" x14ac:dyDescent="0.2">
      <c r="A352" s="3">
        <v>347</v>
      </c>
      <c r="D352" s="7"/>
    </row>
    <row r="353" spans="1:4" x14ac:dyDescent="0.2">
      <c r="A353" s="3">
        <v>348</v>
      </c>
      <c r="D353" s="7"/>
    </row>
    <row r="354" spans="1:4" x14ac:dyDescent="0.2">
      <c r="A354" s="3">
        <v>349</v>
      </c>
      <c r="D354" s="7"/>
    </row>
    <row r="355" spans="1:4" x14ac:dyDescent="0.2">
      <c r="A355" s="3">
        <v>350</v>
      </c>
      <c r="D355" s="7"/>
    </row>
    <row r="356" spans="1:4" x14ac:dyDescent="0.2">
      <c r="A356" s="3">
        <v>351</v>
      </c>
      <c r="D356" s="7"/>
    </row>
    <row r="357" spans="1:4" x14ac:dyDescent="0.2">
      <c r="A357" s="3">
        <v>352</v>
      </c>
      <c r="D357" s="7"/>
    </row>
    <row r="358" spans="1:4" x14ac:dyDescent="0.2">
      <c r="A358" s="3">
        <v>353</v>
      </c>
      <c r="D358" s="7"/>
    </row>
    <row r="359" spans="1:4" x14ac:dyDescent="0.2">
      <c r="A359" s="3">
        <v>354</v>
      </c>
      <c r="D359" s="7"/>
    </row>
    <row r="360" spans="1:4" x14ac:dyDescent="0.2">
      <c r="A360" s="3">
        <v>355</v>
      </c>
      <c r="D360" s="7"/>
    </row>
    <row r="361" spans="1:4" x14ac:dyDescent="0.2">
      <c r="A361" s="3">
        <v>356</v>
      </c>
      <c r="D361" s="7"/>
    </row>
    <row r="362" spans="1:4" x14ac:dyDescent="0.2">
      <c r="A362" s="3">
        <v>357</v>
      </c>
      <c r="D362" s="7"/>
    </row>
    <row r="363" spans="1:4" x14ac:dyDescent="0.2">
      <c r="A363" s="3">
        <v>358</v>
      </c>
      <c r="D363" s="7"/>
    </row>
    <row r="364" spans="1:4" x14ac:dyDescent="0.2">
      <c r="A364" s="3">
        <v>359</v>
      </c>
      <c r="D364" s="7"/>
    </row>
    <row r="365" spans="1:4" x14ac:dyDescent="0.2">
      <c r="A365" s="3">
        <v>360</v>
      </c>
      <c r="D365" s="7"/>
    </row>
    <row r="366" spans="1:4" x14ac:dyDescent="0.2">
      <c r="A366" s="3">
        <v>361</v>
      </c>
      <c r="D366" s="7"/>
    </row>
    <row r="367" spans="1:4" x14ac:dyDescent="0.2">
      <c r="A367" s="3">
        <v>362</v>
      </c>
      <c r="D367" s="7"/>
    </row>
    <row r="368" spans="1:4" x14ac:dyDescent="0.2">
      <c r="A368" s="3">
        <v>363</v>
      </c>
      <c r="D368" s="7"/>
    </row>
    <row r="369" spans="1:4" x14ac:dyDescent="0.2">
      <c r="A369" s="3">
        <v>364</v>
      </c>
      <c r="D369" s="7"/>
    </row>
    <row r="370" spans="1:4" x14ac:dyDescent="0.2">
      <c r="A370" s="3">
        <v>365</v>
      </c>
      <c r="D370" s="7"/>
    </row>
    <row r="371" spans="1:4" x14ac:dyDescent="0.2">
      <c r="A371" s="3">
        <v>366</v>
      </c>
      <c r="D371" s="7"/>
    </row>
    <row r="372" spans="1:4" x14ac:dyDescent="0.2">
      <c r="A372" s="3">
        <v>367</v>
      </c>
      <c r="D372" s="7"/>
    </row>
    <row r="373" spans="1:4" x14ac:dyDescent="0.2">
      <c r="A373" s="3">
        <v>368</v>
      </c>
      <c r="D373" s="7"/>
    </row>
    <row r="374" spans="1:4" x14ac:dyDescent="0.2">
      <c r="A374" s="3">
        <v>369</v>
      </c>
      <c r="D374" s="7"/>
    </row>
    <row r="375" spans="1:4" x14ac:dyDescent="0.2">
      <c r="A375" s="3">
        <v>370</v>
      </c>
      <c r="D375" s="7"/>
    </row>
    <row r="376" spans="1:4" x14ac:dyDescent="0.2">
      <c r="A376">
        <v>371</v>
      </c>
      <c r="B376" s="14">
        <f>'BudgetSum 2-4'!D28</f>
        <v>0</v>
      </c>
      <c r="C376" s="5">
        <f t="shared" ref="C376" si="4">A376-B376</f>
        <v>371</v>
      </c>
      <c r="D376" s="6"/>
    </row>
    <row r="377" spans="1:4" x14ac:dyDescent="0.2">
      <c r="A377" s="3">
        <v>372</v>
      </c>
      <c r="D377" s="7"/>
    </row>
    <row r="378" spans="1:4" x14ac:dyDescent="0.2">
      <c r="A378" s="3">
        <v>373</v>
      </c>
      <c r="D378" s="7"/>
    </row>
    <row r="379" spans="1:4" x14ac:dyDescent="0.2">
      <c r="A379" s="3">
        <v>374</v>
      </c>
      <c r="D379" s="7"/>
    </row>
    <row r="380" spans="1:4" x14ac:dyDescent="0.2">
      <c r="A380" s="3">
        <v>375</v>
      </c>
      <c r="D380" s="7"/>
    </row>
    <row r="381" spans="1:4" x14ac:dyDescent="0.2">
      <c r="A381" s="3">
        <v>376</v>
      </c>
      <c r="D381" s="7"/>
    </row>
    <row r="382" spans="1:4" x14ac:dyDescent="0.2">
      <c r="A382" s="3">
        <v>377</v>
      </c>
      <c r="D382" s="7"/>
    </row>
    <row r="383" spans="1:4" x14ac:dyDescent="0.2">
      <c r="A383" s="3">
        <v>378</v>
      </c>
      <c r="D383" s="7"/>
    </row>
    <row r="384" spans="1:4" x14ac:dyDescent="0.2">
      <c r="A384" s="3">
        <v>379</v>
      </c>
      <c r="D384" s="7"/>
    </row>
    <row r="385" spans="1:4" x14ac:dyDescent="0.2">
      <c r="A385" s="3">
        <v>380</v>
      </c>
      <c r="D385" s="7"/>
    </row>
    <row r="386" spans="1:4" x14ac:dyDescent="0.2">
      <c r="A386" s="3">
        <v>381</v>
      </c>
      <c r="D386" s="7"/>
    </row>
    <row r="387" spans="1:4" x14ac:dyDescent="0.2">
      <c r="A387" s="3">
        <v>382</v>
      </c>
      <c r="D387" s="7"/>
    </row>
    <row r="388" spans="1:4" x14ac:dyDescent="0.2">
      <c r="A388" s="3">
        <v>383</v>
      </c>
      <c r="D388" s="7"/>
    </row>
    <row r="389" spans="1:4" x14ac:dyDescent="0.2">
      <c r="A389" s="3">
        <v>384</v>
      </c>
      <c r="D389" s="7"/>
    </row>
    <row r="390" spans="1:4" x14ac:dyDescent="0.2">
      <c r="A390" s="3">
        <v>385</v>
      </c>
      <c r="D390" s="7"/>
    </row>
    <row r="391" spans="1:4" x14ac:dyDescent="0.2">
      <c r="A391" s="3">
        <v>386</v>
      </c>
      <c r="D391" s="7"/>
    </row>
    <row r="392" spans="1:4" x14ac:dyDescent="0.2">
      <c r="A392" s="3">
        <v>387</v>
      </c>
      <c r="D392" s="7"/>
    </row>
    <row r="393" spans="1:4" x14ac:dyDescent="0.2">
      <c r="A393" s="3">
        <v>388</v>
      </c>
      <c r="D393" s="7"/>
    </row>
    <row r="394" spans="1:4" x14ac:dyDescent="0.2">
      <c r="A394" s="3">
        <v>389</v>
      </c>
      <c r="D394" s="7"/>
    </row>
    <row r="395" spans="1:4" x14ac:dyDescent="0.2">
      <c r="A395" s="3">
        <v>390</v>
      </c>
      <c r="D395" s="7"/>
    </row>
    <row r="396" spans="1:4" x14ac:dyDescent="0.2">
      <c r="A396" s="3">
        <v>391</v>
      </c>
      <c r="D396" s="7"/>
    </row>
    <row r="397" spans="1:4" x14ac:dyDescent="0.2">
      <c r="A397" s="3">
        <v>392</v>
      </c>
      <c r="D397" s="7"/>
    </row>
    <row r="398" spans="1:4" x14ac:dyDescent="0.2">
      <c r="A398" s="3">
        <v>393</v>
      </c>
      <c r="D398" s="7"/>
    </row>
    <row r="399" spans="1:4" x14ac:dyDescent="0.2">
      <c r="A399" s="3">
        <v>394</v>
      </c>
      <c r="D399" s="7"/>
    </row>
    <row r="400" spans="1:4" x14ac:dyDescent="0.2">
      <c r="A400" s="3">
        <v>395</v>
      </c>
      <c r="D400" s="7"/>
    </row>
    <row r="401" spans="1:4" x14ac:dyDescent="0.2">
      <c r="A401" s="3">
        <v>396</v>
      </c>
      <c r="D401" s="7"/>
    </row>
    <row r="402" spans="1:4" x14ac:dyDescent="0.2">
      <c r="A402" s="3">
        <v>397</v>
      </c>
      <c r="D402" s="7"/>
    </row>
    <row r="403" spans="1:4" x14ac:dyDescent="0.2">
      <c r="A403" s="3">
        <v>398</v>
      </c>
      <c r="D403" s="7"/>
    </row>
    <row r="404" spans="1:4" x14ac:dyDescent="0.2">
      <c r="A404" s="3">
        <v>399</v>
      </c>
      <c r="D404" s="7"/>
    </row>
    <row r="405" spans="1:4" x14ac:dyDescent="0.2">
      <c r="A405" s="3">
        <v>400</v>
      </c>
      <c r="D405" s="7"/>
    </row>
    <row r="406" spans="1:4" x14ac:dyDescent="0.2">
      <c r="A406" s="3">
        <v>401</v>
      </c>
      <c r="D406" s="7"/>
    </row>
    <row r="407" spans="1:4" x14ac:dyDescent="0.2">
      <c r="A407" s="3">
        <v>402</v>
      </c>
      <c r="D407" s="7"/>
    </row>
    <row r="408" spans="1:4" x14ac:dyDescent="0.2">
      <c r="A408" s="3">
        <v>403</v>
      </c>
      <c r="D408" s="7"/>
    </row>
    <row r="409" spans="1:4" x14ac:dyDescent="0.2">
      <c r="A409" s="3">
        <v>404</v>
      </c>
      <c r="D409" s="7"/>
    </row>
    <row r="410" spans="1:4" x14ac:dyDescent="0.2">
      <c r="A410" s="3">
        <v>405</v>
      </c>
      <c r="D410" s="7"/>
    </row>
    <row r="411" spans="1:4" x14ac:dyDescent="0.2">
      <c r="A411" s="3">
        <v>406</v>
      </c>
      <c r="D411" s="7"/>
    </row>
    <row r="412" spans="1:4" x14ac:dyDescent="0.2">
      <c r="A412" s="3">
        <v>407</v>
      </c>
      <c r="D412" s="7"/>
    </row>
    <row r="413" spans="1:4" x14ac:dyDescent="0.2">
      <c r="A413" s="3">
        <v>408</v>
      </c>
      <c r="D413" s="7"/>
    </row>
    <row r="414" spans="1:4" x14ac:dyDescent="0.2">
      <c r="A414" s="3">
        <v>409</v>
      </c>
      <c r="D414" s="7"/>
    </row>
    <row r="415" spans="1:4" x14ac:dyDescent="0.2">
      <c r="A415" s="3">
        <v>410</v>
      </c>
      <c r="D415" s="7"/>
    </row>
    <row r="416" spans="1:4" x14ac:dyDescent="0.2">
      <c r="A416" s="3">
        <v>411</v>
      </c>
      <c r="D416" s="7"/>
    </row>
    <row r="417" spans="1:4" x14ac:dyDescent="0.2">
      <c r="A417" s="3">
        <v>412</v>
      </c>
      <c r="D417" s="7"/>
    </row>
    <row r="418" spans="1:4" x14ac:dyDescent="0.2">
      <c r="A418" s="3">
        <v>413</v>
      </c>
      <c r="D418" s="7"/>
    </row>
    <row r="419" spans="1:4" x14ac:dyDescent="0.2">
      <c r="A419" s="3">
        <v>414</v>
      </c>
      <c r="D419" s="7"/>
    </row>
    <row r="420" spans="1:4" x14ac:dyDescent="0.2">
      <c r="A420" s="3">
        <v>415</v>
      </c>
      <c r="D420" s="7"/>
    </row>
    <row r="421" spans="1:4" x14ac:dyDescent="0.2">
      <c r="A421" s="3">
        <v>416</v>
      </c>
      <c r="D421" s="7"/>
    </row>
    <row r="422" spans="1:4" x14ac:dyDescent="0.2">
      <c r="A422" s="3">
        <v>417</v>
      </c>
      <c r="D422" s="7"/>
    </row>
    <row r="423" spans="1:4" x14ac:dyDescent="0.2">
      <c r="A423" s="3">
        <v>418</v>
      </c>
      <c r="D423" s="7"/>
    </row>
    <row r="424" spans="1:4" x14ac:dyDescent="0.2">
      <c r="A424" s="3">
        <v>419</v>
      </c>
      <c r="D424" s="7"/>
    </row>
    <row r="425" spans="1:4" x14ac:dyDescent="0.2">
      <c r="A425" s="3">
        <v>420</v>
      </c>
      <c r="D425" s="7"/>
    </row>
    <row r="426" spans="1:4" x14ac:dyDescent="0.2">
      <c r="A426" s="3">
        <v>421</v>
      </c>
      <c r="D426" s="7"/>
    </row>
    <row r="427" spans="1:4" x14ac:dyDescent="0.2">
      <c r="A427" s="3">
        <v>422</v>
      </c>
      <c r="D427" s="7"/>
    </row>
    <row r="428" spans="1:4" x14ac:dyDescent="0.2">
      <c r="A428" s="3">
        <v>423</v>
      </c>
      <c r="D428" s="7"/>
    </row>
    <row r="429" spans="1:4" x14ac:dyDescent="0.2">
      <c r="A429" s="3">
        <v>424</v>
      </c>
      <c r="D429" s="7"/>
    </row>
    <row r="430" spans="1:4" x14ac:dyDescent="0.2">
      <c r="A430" s="3">
        <v>425</v>
      </c>
      <c r="D430" s="7"/>
    </row>
    <row r="431" spans="1:4" x14ac:dyDescent="0.2">
      <c r="A431" s="3">
        <v>426</v>
      </c>
      <c r="D431" s="7"/>
    </row>
    <row r="432" spans="1:4" x14ac:dyDescent="0.2">
      <c r="A432" s="3">
        <v>427</v>
      </c>
      <c r="D432" s="7"/>
    </row>
    <row r="433" spans="1:4" x14ac:dyDescent="0.2">
      <c r="A433" s="3">
        <v>428</v>
      </c>
      <c r="D433" s="7"/>
    </row>
    <row r="434" spans="1:4" x14ac:dyDescent="0.2">
      <c r="A434" s="3">
        <v>429</v>
      </c>
      <c r="D434" s="7"/>
    </row>
    <row r="435" spans="1:4" x14ac:dyDescent="0.2">
      <c r="A435" s="3">
        <v>430</v>
      </c>
      <c r="D435" s="7"/>
    </row>
    <row r="436" spans="1:4" x14ac:dyDescent="0.2">
      <c r="A436" s="3">
        <v>431</v>
      </c>
      <c r="D436" s="7"/>
    </row>
    <row r="437" spans="1:4" x14ac:dyDescent="0.2">
      <c r="A437" s="3">
        <v>432</v>
      </c>
      <c r="D437" s="7"/>
    </row>
    <row r="438" spans="1:4" x14ac:dyDescent="0.2">
      <c r="A438" s="3">
        <v>433</v>
      </c>
      <c r="D438" s="7"/>
    </row>
    <row r="439" spans="1:4" x14ac:dyDescent="0.2">
      <c r="A439" s="3">
        <v>434</v>
      </c>
      <c r="D439" s="7"/>
    </row>
    <row r="440" spans="1:4" x14ac:dyDescent="0.2">
      <c r="A440" s="3">
        <v>435</v>
      </c>
      <c r="D440" s="7"/>
    </row>
    <row r="441" spans="1:4" x14ac:dyDescent="0.2">
      <c r="A441" s="3">
        <v>436</v>
      </c>
      <c r="D441" s="7"/>
    </row>
    <row r="442" spans="1:4" x14ac:dyDescent="0.2">
      <c r="A442" s="3">
        <v>437</v>
      </c>
      <c r="D442" s="7"/>
    </row>
    <row r="443" spans="1:4" x14ac:dyDescent="0.2">
      <c r="A443" s="3">
        <v>438</v>
      </c>
      <c r="D443" s="7"/>
    </row>
    <row r="444" spans="1:4" x14ac:dyDescent="0.2">
      <c r="A444">
        <v>439</v>
      </c>
      <c r="B444" s="14">
        <f>'BudgetSum 2-4'!E36</f>
        <v>0</v>
      </c>
      <c r="C444" s="5">
        <f t="shared" ref="C444:C445" si="5">A444-B444</f>
        <v>439</v>
      </c>
      <c r="D444" s="6"/>
    </row>
    <row r="445" spans="1:4" x14ac:dyDescent="0.2">
      <c r="A445">
        <v>440</v>
      </c>
      <c r="B445" s="14">
        <f>'BudgetSum 2-4'!E37</f>
        <v>0</v>
      </c>
      <c r="C445" s="5">
        <f t="shared" si="5"/>
        <v>440</v>
      </c>
      <c r="D445" s="6"/>
    </row>
    <row r="446" spans="1:4" x14ac:dyDescent="0.2">
      <c r="A446" s="3">
        <v>441</v>
      </c>
      <c r="D446" s="7"/>
    </row>
    <row r="447" spans="1:4" x14ac:dyDescent="0.2">
      <c r="A447" s="3">
        <v>442</v>
      </c>
      <c r="D447" s="7"/>
    </row>
    <row r="448" spans="1:4" x14ac:dyDescent="0.2">
      <c r="A448" s="3">
        <v>443</v>
      </c>
      <c r="D448" s="7"/>
    </row>
    <row r="449" spans="1:4" x14ac:dyDescent="0.2">
      <c r="A449" s="3">
        <v>444</v>
      </c>
      <c r="D449" s="7"/>
    </row>
    <row r="450" spans="1:4" x14ac:dyDescent="0.2">
      <c r="A450" s="3">
        <v>445</v>
      </c>
      <c r="D450" s="7"/>
    </row>
    <row r="451" spans="1:4" x14ac:dyDescent="0.2">
      <c r="A451" s="3">
        <v>446</v>
      </c>
      <c r="D451" s="7"/>
    </row>
    <row r="452" spans="1:4" x14ac:dyDescent="0.2">
      <c r="A452" s="3">
        <v>447</v>
      </c>
      <c r="D452" s="7"/>
    </row>
    <row r="453" spans="1:4" x14ac:dyDescent="0.2">
      <c r="A453" s="3">
        <v>448</v>
      </c>
      <c r="D453" s="7"/>
    </row>
    <row r="454" spans="1:4" x14ac:dyDescent="0.2">
      <c r="A454" s="3">
        <v>449</v>
      </c>
      <c r="D454" s="7"/>
    </row>
    <row r="455" spans="1:4" x14ac:dyDescent="0.2">
      <c r="A455" s="3">
        <v>450</v>
      </c>
      <c r="D455" s="7"/>
    </row>
    <row r="456" spans="1:4" x14ac:dyDescent="0.2">
      <c r="A456" s="3">
        <v>451</v>
      </c>
      <c r="D456" s="7"/>
    </row>
    <row r="457" spans="1:4" x14ac:dyDescent="0.2">
      <c r="A457" s="3">
        <v>452</v>
      </c>
      <c r="D457" s="7"/>
    </row>
    <row r="458" spans="1:4" x14ac:dyDescent="0.2">
      <c r="A458" s="3">
        <v>453</v>
      </c>
      <c r="D458" s="7"/>
    </row>
    <row r="459" spans="1:4" x14ac:dyDescent="0.2">
      <c r="A459" s="3">
        <v>454</v>
      </c>
      <c r="D459" s="7"/>
    </row>
    <row r="460" spans="1:4" x14ac:dyDescent="0.2">
      <c r="A460" s="3">
        <v>455</v>
      </c>
      <c r="D460" s="7"/>
    </row>
    <row r="461" spans="1:4" x14ac:dyDescent="0.2">
      <c r="A461" s="3">
        <v>456</v>
      </c>
      <c r="D461" s="7"/>
    </row>
    <row r="462" spans="1:4" x14ac:dyDescent="0.2">
      <c r="A462" s="3">
        <v>457</v>
      </c>
      <c r="D462" s="7"/>
    </row>
    <row r="463" spans="1:4" x14ac:dyDescent="0.2">
      <c r="A463" s="3">
        <v>458</v>
      </c>
      <c r="D463" s="7"/>
    </row>
    <row r="464" spans="1:4" x14ac:dyDescent="0.2">
      <c r="A464" s="3">
        <v>459</v>
      </c>
      <c r="D464" s="7"/>
    </row>
    <row r="465" spans="1:4" x14ac:dyDescent="0.2">
      <c r="A465" s="3">
        <v>460</v>
      </c>
      <c r="D465" s="7"/>
    </row>
    <row r="466" spans="1:4" x14ac:dyDescent="0.2">
      <c r="A466" s="3">
        <v>461</v>
      </c>
      <c r="D466" s="7"/>
    </row>
    <row r="467" spans="1:4" x14ac:dyDescent="0.2">
      <c r="A467" s="3">
        <v>462</v>
      </c>
      <c r="D467" s="7"/>
    </row>
    <row r="468" spans="1:4" x14ac:dyDescent="0.2">
      <c r="A468" s="3">
        <v>463</v>
      </c>
      <c r="D468" s="7"/>
    </row>
    <row r="469" spans="1:4" x14ac:dyDescent="0.2">
      <c r="A469" s="3">
        <v>464</v>
      </c>
      <c r="D469" s="7"/>
    </row>
    <row r="470" spans="1:4" x14ac:dyDescent="0.2">
      <c r="A470" s="3">
        <v>465</v>
      </c>
      <c r="D470" s="7"/>
    </row>
    <row r="471" spans="1:4" x14ac:dyDescent="0.2">
      <c r="A471" s="3">
        <v>466</v>
      </c>
      <c r="D471" s="7"/>
    </row>
    <row r="472" spans="1:4" x14ac:dyDescent="0.2">
      <c r="A472" s="3">
        <v>467</v>
      </c>
      <c r="D472" s="7"/>
    </row>
    <row r="473" spans="1:4" x14ac:dyDescent="0.2">
      <c r="A473" s="3">
        <v>468</v>
      </c>
      <c r="D473" s="7"/>
    </row>
    <row r="474" spans="1:4" x14ac:dyDescent="0.2">
      <c r="A474" s="3">
        <v>469</v>
      </c>
      <c r="D474" s="7"/>
    </row>
    <row r="475" spans="1:4" x14ac:dyDescent="0.2">
      <c r="A475" s="3">
        <v>470</v>
      </c>
      <c r="D475" s="7"/>
    </row>
    <row r="476" spans="1:4" x14ac:dyDescent="0.2">
      <c r="A476" s="3">
        <v>471</v>
      </c>
      <c r="D476" s="7"/>
    </row>
    <row r="477" spans="1:4" x14ac:dyDescent="0.2">
      <c r="A477" s="3">
        <v>472</v>
      </c>
      <c r="D477" s="7"/>
    </row>
    <row r="478" spans="1:4" x14ac:dyDescent="0.2">
      <c r="A478" s="3">
        <v>473</v>
      </c>
      <c r="D478" s="7"/>
    </row>
    <row r="479" spans="1:4" x14ac:dyDescent="0.2">
      <c r="A479" s="3">
        <v>474</v>
      </c>
      <c r="D479" s="7"/>
    </row>
    <row r="480" spans="1:4" x14ac:dyDescent="0.2">
      <c r="A480" s="3">
        <v>475</v>
      </c>
      <c r="D480" s="7"/>
    </row>
    <row r="481" spans="1:4" x14ac:dyDescent="0.2">
      <c r="A481" s="3">
        <v>476</v>
      </c>
      <c r="D481" s="7"/>
    </row>
    <row r="482" spans="1:4" x14ac:dyDescent="0.2">
      <c r="A482" s="3">
        <v>477</v>
      </c>
      <c r="D482" s="7"/>
    </row>
    <row r="483" spans="1:4" x14ac:dyDescent="0.2">
      <c r="A483" s="3">
        <v>478</v>
      </c>
      <c r="D483" s="7"/>
    </row>
    <row r="484" spans="1:4" x14ac:dyDescent="0.2">
      <c r="A484" s="3">
        <v>479</v>
      </c>
      <c r="D484" s="7"/>
    </row>
    <row r="485" spans="1:4" x14ac:dyDescent="0.2">
      <c r="A485" s="3">
        <v>480</v>
      </c>
      <c r="D485" s="7"/>
    </row>
    <row r="486" spans="1:4" x14ac:dyDescent="0.2">
      <c r="A486" s="3">
        <v>481</v>
      </c>
      <c r="D486" s="7"/>
    </row>
    <row r="487" spans="1:4" x14ac:dyDescent="0.2">
      <c r="A487" s="3">
        <v>482</v>
      </c>
      <c r="D487" s="7"/>
    </row>
    <row r="488" spans="1:4" x14ac:dyDescent="0.2">
      <c r="A488" s="3">
        <v>483</v>
      </c>
      <c r="D488" s="7"/>
    </row>
    <row r="489" spans="1:4" x14ac:dyDescent="0.2">
      <c r="A489" s="3">
        <v>484</v>
      </c>
      <c r="D489" s="7"/>
    </row>
    <row r="490" spans="1:4" x14ac:dyDescent="0.2">
      <c r="A490" s="3">
        <v>485</v>
      </c>
      <c r="D490" s="7"/>
    </row>
    <row r="491" spans="1:4" x14ac:dyDescent="0.2">
      <c r="A491" s="3">
        <v>486</v>
      </c>
      <c r="D491" s="7"/>
    </row>
    <row r="492" spans="1:4" x14ac:dyDescent="0.2">
      <c r="A492" s="3">
        <v>487</v>
      </c>
      <c r="D492" s="7"/>
    </row>
    <row r="493" spans="1:4" x14ac:dyDescent="0.2">
      <c r="A493" s="3">
        <v>488</v>
      </c>
      <c r="D493" s="7"/>
    </row>
    <row r="494" spans="1:4" x14ac:dyDescent="0.2">
      <c r="A494" s="3">
        <v>489</v>
      </c>
      <c r="D494" s="7"/>
    </row>
    <row r="495" spans="1:4" x14ac:dyDescent="0.2">
      <c r="A495" s="3">
        <v>490</v>
      </c>
      <c r="D495" s="7"/>
    </row>
    <row r="496" spans="1:4" x14ac:dyDescent="0.2">
      <c r="A496" s="3">
        <v>491</v>
      </c>
      <c r="D496" s="7"/>
    </row>
    <row r="497" spans="1:4" x14ac:dyDescent="0.2">
      <c r="A497" s="3">
        <v>492</v>
      </c>
      <c r="D497" s="7"/>
    </row>
    <row r="498" spans="1:4" x14ac:dyDescent="0.2">
      <c r="A498" s="3">
        <v>493</v>
      </c>
      <c r="D498" s="7"/>
    </row>
    <row r="499" spans="1:4" x14ac:dyDescent="0.2">
      <c r="A499" s="3">
        <v>494</v>
      </c>
      <c r="D499" s="7"/>
    </row>
    <row r="500" spans="1:4" x14ac:dyDescent="0.2">
      <c r="A500" s="3">
        <v>495</v>
      </c>
      <c r="D500" s="7"/>
    </row>
    <row r="501" spans="1:4" x14ac:dyDescent="0.2">
      <c r="A501" s="3">
        <v>496</v>
      </c>
      <c r="D501" s="7"/>
    </row>
    <row r="502" spans="1:4" x14ac:dyDescent="0.2">
      <c r="A502" s="3">
        <v>497</v>
      </c>
      <c r="D502" s="7"/>
    </row>
    <row r="503" spans="1:4" x14ac:dyDescent="0.2">
      <c r="A503" s="3">
        <v>498</v>
      </c>
      <c r="D503" s="7"/>
    </row>
    <row r="504" spans="1:4" x14ac:dyDescent="0.2">
      <c r="A504" s="3">
        <v>499</v>
      </c>
      <c r="D504" s="7"/>
    </row>
    <row r="505" spans="1:4" x14ac:dyDescent="0.2">
      <c r="A505" s="3">
        <v>500</v>
      </c>
      <c r="D505" s="7"/>
    </row>
    <row r="506" spans="1:4" x14ac:dyDescent="0.2">
      <c r="A506" s="3">
        <v>501</v>
      </c>
      <c r="D506" s="7"/>
    </row>
    <row r="507" spans="1:4" x14ac:dyDescent="0.2">
      <c r="A507" s="3">
        <v>502</v>
      </c>
      <c r="D507" s="7"/>
    </row>
    <row r="508" spans="1:4" x14ac:dyDescent="0.2">
      <c r="A508" s="3">
        <v>503</v>
      </c>
      <c r="D508" s="7"/>
    </row>
    <row r="509" spans="1:4" x14ac:dyDescent="0.2">
      <c r="A509" s="3">
        <v>504</v>
      </c>
      <c r="D509" s="7"/>
    </row>
    <row r="510" spans="1:4" x14ac:dyDescent="0.2">
      <c r="A510" s="3">
        <v>505</v>
      </c>
      <c r="D510" s="7"/>
    </row>
    <row r="511" spans="1:4" x14ac:dyDescent="0.2">
      <c r="A511" s="3">
        <v>506</v>
      </c>
      <c r="D511" s="7"/>
    </row>
    <row r="512" spans="1:4" x14ac:dyDescent="0.2">
      <c r="A512" s="3">
        <v>507</v>
      </c>
      <c r="D512" s="7"/>
    </row>
    <row r="513" spans="1:4" x14ac:dyDescent="0.2">
      <c r="A513" s="3">
        <v>508</v>
      </c>
      <c r="D513" s="7"/>
    </row>
    <row r="514" spans="1:4" x14ac:dyDescent="0.2">
      <c r="A514" s="3">
        <v>509</v>
      </c>
      <c r="D514" s="7"/>
    </row>
    <row r="515" spans="1:4" x14ac:dyDescent="0.2">
      <c r="A515" s="3">
        <v>510</v>
      </c>
      <c r="D515" s="7"/>
    </row>
    <row r="516" spans="1:4" x14ac:dyDescent="0.2">
      <c r="A516" s="3">
        <v>511</v>
      </c>
      <c r="D516" s="7"/>
    </row>
    <row r="517" spans="1:4" x14ac:dyDescent="0.2">
      <c r="A517" s="3">
        <v>512</v>
      </c>
      <c r="D517" s="7"/>
    </row>
    <row r="518" spans="1:4" x14ac:dyDescent="0.2">
      <c r="A518" s="3">
        <v>513</v>
      </c>
      <c r="D518" s="7"/>
    </row>
    <row r="519" spans="1:4" x14ac:dyDescent="0.2">
      <c r="A519" s="3">
        <v>514</v>
      </c>
      <c r="D519" s="7"/>
    </row>
    <row r="520" spans="1:4" x14ac:dyDescent="0.2">
      <c r="A520" s="3">
        <v>515</v>
      </c>
      <c r="D520" s="7"/>
    </row>
    <row r="521" spans="1:4" x14ac:dyDescent="0.2">
      <c r="A521" s="3">
        <v>516</v>
      </c>
      <c r="D521" s="7"/>
    </row>
    <row r="522" spans="1:4" x14ac:dyDescent="0.2">
      <c r="A522" s="3">
        <v>517</v>
      </c>
      <c r="D522" s="7"/>
    </row>
    <row r="523" spans="1:4" x14ac:dyDescent="0.2">
      <c r="A523" s="3">
        <v>518</v>
      </c>
      <c r="D523" s="7"/>
    </row>
    <row r="524" spans="1:4" x14ac:dyDescent="0.2">
      <c r="A524" s="3">
        <v>519</v>
      </c>
      <c r="D524" s="7"/>
    </row>
    <row r="525" spans="1:4" x14ac:dyDescent="0.2">
      <c r="A525" s="3">
        <v>520</v>
      </c>
      <c r="D525" s="7"/>
    </row>
    <row r="526" spans="1:4" x14ac:dyDescent="0.2">
      <c r="A526" s="3">
        <v>521</v>
      </c>
      <c r="D526" s="7"/>
    </row>
    <row r="527" spans="1:4" x14ac:dyDescent="0.2">
      <c r="A527" s="3">
        <v>522</v>
      </c>
      <c r="D527" s="7"/>
    </row>
    <row r="528" spans="1:4" x14ac:dyDescent="0.2">
      <c r="A528" s="3">
        <v>523</v>
      </c>
      <c r="D528" s="7"/>
    </row>
    <row r="529" spans="1:4" x14ac:dyDescent="0.2">
      <c r="A529" s="3">
        <v>524</v>
      </c>
      <c r="D529" s="7"/>
    </row>
    <row r="530" spans="1:4" x14ac:dyDescent="0.2">
      <c r="A530" s="3">
        <v>525</v>
      </c>
      <c r="D530" s="7"/>
    </row>
    <row r="531" spans="1:4" x14ac:dyDescent="0.2">
      <c r="A531" s="3">
        <v>526</v>
      </c>
      <c r="D531" s="7"/>
    </row>
    <row r="532" spans="1:4" x14ac:dyDescent="0.2">
      <c r="A532" s="3">
        <v>527</v>
      </c>
      <c r="D532" s="7"/>
    </row>
    <row r="533" spans="1:4" x14ac:dyDescent="0.2">
      <c r="A533" s="3">
        <v>528</v>
      </c>
      <c r="D533" s="7"/>
    </row>
    <row r="534" spans="1:4" x14ac:dyDescent="0.2">
      <c r="A534" s="3">
        <v>529</v>
      </c>
      <c r="D534" s="7"/>
    </row>
    <row r="535" spans="1:4" x14ac:dyDescent="0.2">
      <c r="A535" s="3">
        <v>530</v>
      </c>
      <c r="D535" s="7"/>
    </row>
    <row r="536" spans="1:4" x14ac:dyDescent="0.2">
      <c r="A536" s="3">
        <v>531</v>
      </c>
      <c r="D536" s="7"/>
    </row>
    <row r="537" spans="1:4" x14ac:dyDescent="0.2">
      <c r="A537" s="3">
        <v>532</v>
      </c>
      <c r="D537" s="7"/>
    </row>
    <row r="538" spans="1:4" x14ac:dyDescent="0.2">
      <c r="A538" s="3">
        <v>533</v>
      </c>
      <c r="D538" s="7"/>
    </row>
    <row r="539" spans="1:4" x14ac:dyDescent="0.2">
      <c r="A539" s="3">
        <v>534</v>
      </c>
      <c r="D539" s="7"/>
    </row>
    <row r="540" spans="1:4" x14ac:dyDescent="0.2">
      <c r="A540" s="3">
        <v>535</v>
      </c>
      <c r="D540" s="7"/>
    </row>
    <row r="541" spans="1:4" x14ac:dyDescent="0.2">
      <c r="A541" s="3">
        <v>536</v>
      </c>
      <c r="D541" s="7"/>
    </row>
    <row r="542" spans="1:4" x14ac:dyDescent="0.2">
      <c r="A542" s="3">
        <v>537</v>
      </c>
      <c r="D542" s="7"/>
    </row>
    <row r="543" spans="1:4" x14ac:dyDescent="0.2">
      <c r="A543" s="3">
        <v>538</v>
      </c>
      <c r="D543" s="7"/>
    </row>
    <row r="544" spans="1:4" x14ac:dyDescent="0.2">
      <c r="A544" s="3">
        <v>539</v>
      </c>
      <c r="D544" s="7"/>
    </row>
    <row r="545" spans="1:4" x14ac:dyDescent="0.2">
      <c r="A545" s="3">
        <v>540</v>
      </c>
      <c r="D545" s="7"/>
    </row>
    <row r="546" spans="1:4" x14ac:dyDescent="0.2">
      <c r="A546" s="3">
        <v>541</v>
      </c>
      <c r="D546" s="7"/>
    </row>
    <row r="547" spans="1:4" x14ac:dyDescent="0.2">
      <c r="A547" s="3">
        <v>542</v>
      </c>
      <c r="D547" s="7"/>
    </row>
    <row r="548" spans="1:4" x14ac:dyDescent="0.2">
      <c r="A548" s="3">
        <v>543</v>
      </c>
      <c r="D548" s="7"/>
    </row>
    <row r="549" spans="1:4" x14ac:dyDescent="0.2">
      <c r="A549" s="3">
        <v>544</v>
      </c>
      <c r="D549" s="7"/>
    </row>
    <row r="550" spans="1:4" x14ac:dyDescent="0.2">
      <c r="A550" s="3">
        <v>545</v>
      </c>
      <c r="D550" s="7"/>
    </row>
    <row r="551" spans="1:4" x14ac:dyDescent="0.2">
      <c r="A551" s="3">
        <v>546</v>
      </c>
      <c r="D551" s="7"/>
    </row>
    <row r="552" spans="1:4" x14ac:dyDescent="0.2">
      <c r="A552" s="3">
        <v>547</v>
      </c>
      <c r="D552" s="7"/>
    </row>
    <row r="553" spans="1:4" x14ac:dyDescent="0.2">
      <c r="A553" s="3">
        <v>548</v>
      </c>
      <c r="D553" s="7"/>
    </row>
    <row r="554" spans="1:4" x14ac:dyDescent="0.2">
      <c r="A554" s="3">
        <v>549</v>
      </c>
      <c r="D554" s="7"/>
    </row>
    <row r="555" spans="1:4" x14ac:dyDescent="0.2">
      <c r="A555" s="3">
        <v>550</v>
      </c>
      <c r="D555" s="7"/>
    </row>
    <row r="556" spans="1:4" x14ac:dyDescent="0.2">
      <c r="A556" s="3">
        <v>551</v>
      </c>
      <c r="D556" s="7"/>
    </row>
    <row r="557" spans="1:4" x14ac:dyDescent="0.2">
      <c r="A557" s="3">
        <v>552</v>
      </c>
      <c r="D557" s="7"/>
    </row>
    <row r="558" spans="1:4" x14ac:dyDescent="0.2">
      <c r="A558" s="3">
        <v>553</v>
      </c>
      <c r="D558" s="7"/>
    </row>
    <row r="559" spans="1:4" x14ac:dyDescent="0.2">
      <c r="A559" s="3">
        <v>554</v>
      </c>
      <c r="D559" s="7"/>
    </row>
    <row r="560" spans="1:4" x14ac:dyDescent="0.2">
      <c r="A560" s="3">
        <v>555</v>
      </c>
      <c r="D560" s="7"/>
    </row>
    <row r="561" spans="1:4" x14ac:dyDescent="0.2">
      <c r="A561" s="3">
        <v>556</v>
      </c>
      <c r="D561" s="7"/>
    </row>
    <row r="562" spans="1:4" x14ac:dyDescent="0.2">
      <c r="A562">
        <v>557</v>
      </c>
      <c r="B562" s="14">
        <f>'BudgetSum 2-4'!H35</f>
        <v>0</v>
      </c>
      <c r="C562" s="5">
        <f t="shared" ref="C562:C564" si="6">A562-B562</f>
        <v>557</v>
      </c>
      <c r="D562" s="6"/>
    </row>
    <row r="563" spans="1:4" x14ac:dyDescent="0.2">
      <c r="A563">
        <v>558</v>
      </c>
      <c r="B563" s="14">
        <f>'BudgetSum 2-4'!H36</f>
        <v>0</v>
      </c>
      <c r="C563" s="5">
        <f t="shared" si="6"/>
        <v>558</v>
      </c>
      <c r="D563" s="6"/>
    </row>
    <row r="564" spans="1:4" x14ac:dyDescent="0.2">
      <c r="A564">
        <v>559</v>
      </c>
      <c r="B564" s="14">
        <f>'BudgetSum 2-4'!H37</f>
        <v>0</v>
      </c>
      <c r="C564" s="5">
        <f t="shared" si="6"/>
        <v>559</v>
      </c>
      <c r="D564" s="6"/>
    </row>
    <row r="565" spans="1:4" x14ac:dyDescent="0.2">
      <c r="A565" s="3">
        <v>560</v>
      </c>
      <c r="D565" s="7"/>
    </row>
    <row r="566" spans="1:4" x14ac:dyDescent="0.2">
      <c r="A566" s="3">
        <v>561</v>
      </c>
      <c r="D566" s="7"/>
    </row>
    <row r="567" spans="1:4" x14ac:dyDescent="0.2">
      <c r="A567" s="3">
        <v>562</v>
      </c>
      <c r="D567" s="7"/>
    </row>
    <row r="568" spans="1:4" x14ac:dyDescent="0.2">
      <c r="A568" s="3">
        <v>563</v>
      </c>
      <c r="D568" s="7"/>
    </row>
    <row r="569" spans="1:4" x14ac:dyDescent="0.2">
      <c r="A569" s="3">
        <v>564</v>
      </c>
      <c r="D569" s="7"/>
    </row>
    <row r="570" spans="1:4" x14ac:dyDescent="0.2">
      <c r="A570" s="3">
        <v>565</v>
      </c>
      <c r="D570" s="7"/>
    </row>
    <row r="571" spans="1:4" x14ac:dyDescent="0.2">
      <c r="A571" s="3">
        <v>566</v>
      </c>
      <c r="D571" s="7"/>
    </row>
    <row r="572" spans="1:4" x14ac:dyDescent="0.2">
      <c r="A572" s="3">
        <v>567</v>
      </c>
      <c r="D572" s="7"/>
    </row>
    <row r="573" spans="1:4" x14ac:dyDescent="0.2">
      <c r="A573" s="3">
        <v>568</v>
      </c>
      <c r="D573" s="7"/>
    </row>
    <row r="574" spans="1:4" x14ac:dyDescent="0.2">
      <c r="A574" s="3">
        <v>569</v>
      </c>
      <c r="D574" s="7"/>
    </row>
    <row r="575" spans="1:4" x14ac:dyDescent="0.2">
      <c r="A575" s="3">
        <v>570</v>
      </c>
      <c r="D575" s="7"/>
    </row>
    <row r="576" spans="1:4" x14ac:dyDescent="0.2">
      <c r="A576" s="3">
        <v>571</v>
      </c>
      <c r="D576" s="7"/>
    </row>
    <row r="577" spans="1:4" x14ac:dyDescent="0.2">
      <c r="A577" s="3">
        <v>572</v>
      </c>
      <c r="D577" s="7"/>
    </row>
    <row r="578" spans="1:4" x14ac:dyDescent="0.2">
      <c r="A578" s="3">
        <v>573</v>
      </c>
      <c r="D578" s="7"/>
    </row>
    <row r="579" spans="1:4" x14ac:dyDescent="0.2">
      <c r="A579" s="3">
        <v>574</v>
      </c>
      <c r="D579" s="7"/>
    </row>
    <row r="580" spans="1:4" x14ac:dyDescent="0.2">
      <c r="A580" s="3">
        <v>575</v>
      </c>
      <c r="D580" s="7"/>
    </row>
    <row r="581" spans="1:4" x14ac:dyDescent="0.2">
      <c r="A581" s="3">
        <v>576</v>
      </c>
      <c r="D581" s="7"/>
    </row>
    <row r="582" spans="1:4" x14ac:dyDescent="0.2">
      <c r="A582" s="3">
        <v>577</v>
      </c>
      <c r="D582" s="7"/>
    </row>
    <row r="583" spans="1:4" x14ac:dyDescent="0.2">
      <c r="A583" s="3">
        <v>578</v>
      </c>
      <c r="D583" s="7"/>
    </row>
    <row r="584" spans="1:4" x14ac:dyDescent="0.2">
      <c r="A584" s="3">
        <v>579</v>
      </c>
      <c r="D584" s="7"/>
    </row>
    <row r="585" spans="1:4" x14ac:dyDescent="0.2">
      <c r="A585" s="3">
        <v>580</v>
      </c>
      <c r="D585" s="7"/>
    </row>
    <row r="586" spans="1:4" x14ac:dyDescent="0.2">
      <c r="A586" s="3">
        <v>581</v>
      </c>
      <c r="D586" s="7"/>
    </row>
    <row r="587" spans="1:4" x14ac:dyDescent="0.2">
      <c r="A587" s="3">
        <v>582</v>
      </c>
      <c r="D587" s="7"/>
    </row>
    <row r="588" spans="1:4" x14ac:dyDescent="0.2">
      <c r="A588" s="3">
        <v>583</v>
      </c>
      <c r="D588" s="7"/>
    </row>
    <row r="589" spans="1:4" x14ac:dyDescent="0.2">
      <c r="A589" s="3">
        <v>584</v>
      </c>
      <c r="D589" s="7"/>
    </row>
    <row r="590" spans="1:4" x14ac:dyDescent="0.2">
      <c r="A590" s="3">
        <v>585</v>
      </c>
      <c r="D590" s="7"/>
    </row>
    <row r="591" spans="1:4" x14ac:dyDescent="0.2">
      <c r="A591" s="3">
        <v>586</v>
      </c>
      <c r="D591" s="7"/>
    </row>
    <row r="592" spans="1:4" x14ac:dyDescent="0.2">
      <c r="A592" s="3">
        <v>587</v>
      </c>
      <c r="D592" s="7"/>
    </row>
    <row r="593" spans="1:4" x14ac:dyDescent="0.2">
      <c r="A593" s="3">
        <v>588</v>
      </c>
      <c r="D593" s="7"/>
    </row>
    <row r="594" spans="1:4" x14ac:dyDescent="0.2">
      <c r="A594" s="3">
        <v>589</v>
      </c>
      <c r="D594" s="7"/>
    </row>
    <row r="595" spans="1:4" x14ac:dyDescent="0.2">
      <c r="A595">
        <v>590</v>
      </c>
      <c r="B595" s="14">
        <f>'BudgetSum 2-4'!I35</f>
        <v>0</v>
      </c>
      <c r="C595" s="5">
        <f t="shared" ref="C595:C597" si="7">A595-B595</f>
        <v>590</v>
      </c>
      <c r="D595" s="6"/>
    </row>
    <row r="596" spans="1:4" x14ac:dyDescent="0.2">
      <c r="A596">
        <v>591</v>
      </c>
      <c r="B596" s="14">
        <f>'BudgetSum 2-4'!I36</f>
        <v>0</v>
      </c>
      <c r="C596" s="5">
        <f t="shared" si="7"/>
        <v>591</v>
      </c>
      <c r="D596" s="6"/>
    </row>
    <row r="597" spans="1:4" x14ac:dyDescent="0.2">
      <c r="A597">
        <v>592</v>
      </c>
      <c r="B597" s="14">
        <f>'BudgetSum 2-4'!I37</f>
        <v>0</v>
      </c>
      <c r="C597" s="5">
        <f t="shared" si="7"/>
        <v>592</v>
      </c>
      <c r="D597" s="6"/>
    </row>
    <row r="598" spans="1:4" x14ac:dyDescent="0.2">
      <c r="A598" s="3">
        <v>593</v>
      </c>
      <c r="D598" s="7"/>
    </row>
    <row r="599" spans="1:4" x14ac:dyDescent="0.2">
      <c r="A599" s="3">
        <v>594</v>
      </c>
      <c r="D599" s="7"/>
    </row>
    <row r="600" spans="1:4" x14ac:dyDescent="0.2">
      <c r="A600" s="3">
        <v>595</v>
      </c>
      <c r="D600" s="7"/>
    </row>
    <row r="601" spans="1:4" x14ac:dyDescent="0.2">
      <c r="A601" s="3">
        <v>596</v>
      </c>
      <c r="D601" s="7"/>
    </row>
    <row r="602" spans="1:4" x14ac:dyDescent="0.2">
      <c r="A602" s="3">
        <v>597</v>
      </c>
      <c r="D602" s="7"/>
    </row>
    <row r="603" spans="1:4" x14ac:dyDescent="0.2">
      <c r="A603" s="3">
        <v>598</v>
      </c>
      <c r="D603" s="7"/>
    </row>
    <row r="604" spans="1:4" x14ac:dyDescent="0.2">
      <c r="A604" s="3">
        <v>599</v>
      </c>
      <c r="D604" s="7"/>
    </row>
    <row r="605" spans="1:4" x14ac:dyDescent="0.2">
      <c r="A605" s="3">
        <v>600</v>
      </c>
      <c r="D605" s="7"/>
    </row>
    <row r="606" spans="1:4" x14ac:dyDescent="0.2">
      <c r="A606" s="3">
        <v>601</v>
      </c>
      <c r="D606" s="7"/>
    </row>
    <row r="607" spans="1:4" x14ac:dyDescent="0.2">
      <c r="A607" s="3">
        <v>602</v>
      </c>
      <c r="D607" s="7"/>
    </row>
    <row r="608" spans="1:4" x14ac:dyDescent="0.2">
      <c r="A608" s="3">
        <v>603</v>
      </c>
      <c r="D608" s="7"/>
    </row>
    <row r="609" spans="1:4" x14ac:dyDescent="0.2">
      <c r="A609" s="3">
        <v>604</v>
      </c>
      <c r="D609" s="7"/>
    </row>
    <row r="610" spans="1:4" x14ac:dyDescent="0.2">
      <c r="A610" s="3">
        <v>605</v>
      </c>
      <c r="D610" s="7"/>
    </row>
    <row r="611" spans="1:4" x14ac:dyDescent="0.2">
      <c r="A611" s="3">
        <v>606</v>
      </c>
      <c r="D611" s="7"/>
    </row>
    <row r="612" spans="1:4" x14ac:dyDescent="0.2">
      <c r="A612" s="3">
        <v>607</v>
      </c>
      <c r="D612" s="7"/>
    </row>
    <row r="613" spans="1:4" x14ac:dyDescent="0.2">
      <c r="A613" s="3">
        <v>608</v>
      </c>
      <c r="D613" s="7"/>
    </row>
    <row r="614" spans="1:4" x14ac:dyDescent="0.2">
      <c r="A614" s="3">
        <v>609</v>
      </c>
      <c r="D614" s="7"/>
    </row>
    <row r="615" spans="1:4" x14ac:dyDescent="0.2">
      <c r="A615" s="3">
        <v>610</v>
      </c>
      <c r="D615" s="7"/>
    </row>
    <row r="616" spans="1:4" x14ac:dyDescent="0.2">
      <c r="A616" s="3">
        <v>611</v>
      </c>
      <c r="D616" s="7"/>
    </row>
    <row r="617" spans="1:4" x14ac:dyDescent="0.2">
      <c r="A617" s="3">
        <v>612</v>
      </c>
      <c r="D617" s="7"/>
    </row>
    <row r="618" spans="1:4" x14ac:dyDescent="0.2">
      <c r="A618" s="3">
        <v>613</v>
      </c>
      <c r="D618" s="7"/>
    </row>
    <row r="619" spans="1:4" x14ac:dyDescent="0.2">
      <c r="A619" s="3">
        <v>614</v>
      </c>
      <c r="D619" s="7"/>
    </row>
    <row r="620" spans="1:4" x14ac:dyDescent="0.2">
      <c r="A620" s="3">
        <v>615</v>
      </c>
      <c r="D620" s="7"/>
    </row>
    <row r="621" spans="1:4" x14ac:dyDescent="0.2">
      <c r="A621" s="3">
        <v>616</v>
      </c>
      <c r="D621" s="7"/>
    </row>
    <row r="622" spans="1:4" x14ac:dyDescent="0.2">
      <c r="A622" s="3">
        <v>617</v>
      </c>
      <c r="D622" s="7"/>
    </row>
    <row r="623" spans="1:4" x14ac:dyDescent="0.2">
      <c r="A623" s="3">
        <v>618</v>
      </c>
      <c r="D623" s="7"/>
    </row>
    <row r="624" spans="1:4" x14ac:dyDescent="0.2">
      <c r="A624" s="3">
        <v>619</v>
      </c>
      <c r="D624" s="7"/>
    </row>
    <row r="625" spans="1:4" x14ac:dyDescent="0.2">
      <c r="A625" s="3">
        <v>620</v>
      </c>
      <c r="D625" s="7"/>
    </row>
    <row r="626" spans="1:4" x14ac:dyDescent="0.2">
      <c r="A626" s="3">
        <v>621</v>
      </c>
      <c r="D626" s="7"/>
    </row>
    <row r="627" spans="1:4" x14ac:dyDescent="0.2">
      <c r="A627" s="3">
        <v>622</v>
      </c>
      <c r="D627" s="7"/>
    </row>
    <row r="628" spans="1:4" x14ac:dyDescent="0.2">
      <c r="A628" s="3">
        <v>623</v>
      </c>
      <c r="D628" s="7"/>
    </row>
    <row r="629" spans="1:4" x14ac:dyDescent="0.2">
      <c r="A629" s="3">
        <v>624</v>
      </c>
      <c r="D629" s="7"/>
    </row>
    <row r="630" spans="1:4" x14ac:dyDescent="0.2">
      <c r="A630" s="3">
        <v>625</v>
      </c>
      <c r="D630" s="7"/>
    </row>
    <row r="631" spans="1:4" x14ac:dyDescent="0.2">
      <c r="A631" s="3">
        <v>626</v>
      </c>
      <c r="D631" s="7"/>
    </row>
    <row r="632" spans="1:4" x14ac:dyDescent="0.2">
      <c r="A632" s="3">
        <v>627</v>
      </c>
      <c r="D632" s="7"/>
    </row>
    <row r="633" spans="1:4" x14ac:dyDescent="0.2">
      <c r="A633" s="3">
        <v>628</v>
      </c>
      <c r="D633" s="7"/>
    </row>
    <row r="634" spans="1:4" x14ac:dyDescent="0.2">
      <c r="A634" s="3">
        <v>629</v>
      </c>
      <c r="D634" s="7"/>
    </row>
    <row r="635" spans="1:4" x14ac:dyDescent="0.2">
      <c r="A635" s="3">
        <v>630</v>
      </c>
      <c r="D635" s="7"/>
    </row>
    <row r="636" spans="1:4" x14ac:dyDescent="0.2">
      <c r="A636" s="3">
        <v>631</v>
      </c>
      <c r="D636" s="7"/>
    </row>
    <row r="637" spans="1:4" x14ac:dyDescent="0.2">
      <c r="A637" s="3">
        <v>632</v>
      </c>
      <c r="D637" s="7"/>
    </row>
    <row r="638" spans="1:4" x14ac:dyDescent="0.2">
      <c r="A638" s="3">
        <v>633</v>
      </c>
      <c r="D638" s="7"/>
    </row>
    <row r="639" spans="1:4" x14ac:dyDescent="0.2">
      <c r="A639" s="3">
        <v>634</v>
      </c>
      <c r="D639" s="7"/>
    </row>
    <row r="640" spans="1:4" x14ac:dyDescent="0.2">
      <c r="A640" s="3">
        <v>635</v>
      </c>
      <c r="D640" s="7"/>
    </row>
    <row r="641" spans="1:4" x14ac:dyDescent="0.2">
      <c r="A641" s="3">
        <v>636</v>
      </c>
      <c r="D641" s="7"/>
    </row>
    <row r="642" spans="1:4" x14ac:dyDescent="0.2">
      <c r="A642" s="3">
        <v>637</v>
      </c>
      <c r="D642" s="7"/>
    </row>
    <row r="643" spans="1:4" x14ac:dyDescent="0.2">
      <c r="A643" s="3">
        <v>638</v>
      </c>
      <c r="D643" s="7"/>
    </row>
    <row r="644" spans="1:4" x14ac:dyDescent="0.2">
      <c r="A644" s="3">
        <v>639</v>
      </c>
      <c r="D644" s="7"/>
    </row>
    <row r="645" spans="1:4" x14ac:dyDescent="0.2">
      <c r="A645" s="3">
        <v>640</v>
      </c>
      <c r="D645" s="7"/>
    </row>
    <row r="646" spans="1:4" x14ac:dyDescent="0.2">
      <c r="A646" s="3">
        <v>641</v>
      </c>
      <c r="D646" s="7"/>
    </row>
    <row r="647" spans="1:4" x14ac:dyDescent="0.2">
      <c r="A647" s="3">
        <v>642</v>
      </c>
      <c r="D647" s="7"/>
    </row>
    <row r="648" spans="1:4" x14ac:dyDescent="0.2">
      <c r="A648" s="3">
        <v>643</v>
      </c>
      <c r="D648" s="7"/>
    </row>
    <row r="649" spans="1:4" x14ac:dyDescent="0.2">
      <c r="A649">
        <v>644</v>
      </c>
      <c r="B649" s="14">
        <f>'EstExp 12-20'!C5</f>
        <v>790000</v>
      </c>
      <c r="C649" s="5">
        <f t="shared" ref="C649:C708" si="8">A649-B649</f>
        <v>-789356</v>
      </c>
      <c r="D649" s="6"/>
    </row>
    <row r="650" spans="1:4" x14ac:dyDescent="0.2">
      <c r="A650">
        <v>645</v>
      </c>
      <c r="B650" s="14">
        <f>'EstExp 12-20'!C16</f>
        <v>0</v>
      </c>
      <c r="C650" s="5">
        <f t="shared" si="8"/>
        <v>645</v>
      </c>
      <c r="D650" s="6"/>
    </row>
    <row r="651" spans="1:4" x14ac:dyDescent="0.2">
      <c r="A651" s="3">
        <v>646</v>
      </c>
      <c r="D651" s="7"/>
    </row>
    <row r="652" spans="1:4" x14ac:dyDescent="0.2">
      <c r="A652" s="3">
        <v>647</v>
      </c>
      <c r="D652" s="7"/>
    </row>
    <row r="653" spans="1:4" x14ac:dyDescent="0.2">
      <c r="A653" s="3">
        <v>648</v>
      </c>
      <c r="D653" s="7"/>
    </row>
    <row r="654" spans="1:4" x14ac:dyDescent="0.2">
      <c r="A654" s="3">
        <v>649</v>
      </c>
      <c r="D654" s="7"/>
    </row>
    <row r="655" spans="1:4" x14ac:dyDescent="0.2">
      <c r="A655" s="3">
        <v>650</v>
      </c>
      <c r="D655" s="7"/>
    </row>
    <row r="656" spans="1:4" x14ac:dyDescent="0.2">
      <c r="A656">
        <v>651</v>
      </c>
      <c r="B656" s="14">
        <f>'EstExp 12-20'!C18</f>
        <v>0</v>
      </c>
      <c r="C656" s="5">
        <f t="shared" si="8"/>
        <v>651</v>
      </c>
      <c r="D656" s="6"/>
    </row>
    <row r="657" spans="1:4" x14ac:dyDescent="0.2">
      <c r="A657" s="3">
        <v>652</v>
      </c>
      <c r="D657" s="7"/>
    </row>
    <row r="658" spans="1:4" x14ac:dyDescent="0.2">
      <c r="A658" s="3">
        <v>653</v>
      </c>
      <c r="D658" s="7"/>
    </row>
    <row r="659" spans="1:4" x14ac:dyDescent="0.2">
      <c r="A659" s="3">
        <v>654</v>
      </c>
      <c r="D659" s="7"/>
    </row>
    <row r="660" spans="1:4" x14ac:dyDescent="0.2">
      <c r="A660">
        <v>655</v>
      </c>
      <c r="B660" s="14">
        <f>'EstExp 12-20'!C12</f>
        <v>0</v>
      </c>
      <c r="C660" s="5">
        <f t="shared" si="8"/>
        <v>655</v>
      </c>
      <c r="D660" s="6"/>
    </row>
    <row r="661" spans="1:4" x14ac:dyDescent="0.2">
      <c r="A661">
        <v>656</v>
      </c>
      <c r="B661" s="14">
        <f>'EstExp 12-20'!C13</f>
        <v>0</v>
      </c>
      <c r="C661" s="5">
        <f t="shared" si="8"/>
        <v>656</v>
      </c>
      <c r="D661" s="6"/>
    </row>
    <row r="662" spans="1:4" x14ac:dyDescent="0.2">
      <c r="A662">
        <v>657</v>
      </c>
      <c r="B662" s="14">
        <f>'EstExp 12-20'!C14</f>
        <v>20000</v>
      </c>
      <c r="C662" s="5">
        <f t="shared" si="8"/>
        <v>-19343</v>
      </c>
      <c r="D662" s="6"/>
    </row>
    <row r="663" spans="1:4" x14ac:dyDescent="0.2">
      <c r="A663">
        <v>658</v>
      </c>
      <c r="B663" s="14">
        <f>'EstExp 12-20'!C15</f>
        <v>0</v>
      </c>
      <c r="C663" s="5">
        <f t="shared" si="8"/>
        <v>658</v>
      </c>
      <c r="D663" s="6"/>
    </row>
    <row r="664" spans="1:4" x14ac:dyDescent="0.2">
      <c r="A664">
        <v>659</v>
      </c>
      <c r="B664" s="14">
        <f>'EstExp 12-20'!C34</f>
        <v>1065000</v>
      </c>
      <c r="C664" s="5">
        <f t="shared" si="8"/>
        <v>-1064341</v>
      </c>
      <c r="D664" s="6"/>
    </row>
    <row r="665" spans="1:4" x14ac:dyDescent="0.2">
      <c r="A665">
        <v>660</v>
      </c>
      <c r="B665" s="14">
        <f>'EstExp 12-20'!C38</f>
        <v>0</v>
      </c>
      <c r="C665" s="5">
        <f t="shared" si="8"/>
        <v>660</v>
      </c>
      <c r="D665" s="6"/>
    </row>
    <row r="666" spans="1:4" x14ac:dyDescent="0.2">
      <c r="A666">
        <v>661</v>
      </c>
      <c r="B666" s="14">
        <f>'EstExp 12-20'!C39</f>
        <v>22500</v>
      </c>
      <c r="C666" s="5">
        <f t="shared" si="8"/>
        <v>-21839</v>
      </c>
      <c r="D666" s="6"/>
    </row>
    <row r="667" spans="1:4" x14ac:dyDescent="0.2">
      <c r="A667">
        <v>662</v>
      </c>
      <c r="B667" s="14">
        <f>'EstExp 12-20'!C40</f>
        <v>0</v>
      </c>
      <c r="C667" s="5">
        <f t="shared" si="8"/>
        <v>662</v>
      </c>
      <c r="D667" s="6"/>
    </row>
    <row r="668" spans="1:4" x14ac:dyDescent="0.2">
      <c r="A668">
        <v>663</v>
      </c>
      <c r="B668" s="14">
        <f>'EstExp 12-20'!C41</f>
        <v>0</v>
      </c>
      <c r="C668" s="5">
        <f t="shared" si="8"/>
        <v>663</v>
      </c>
      <c r="D668" s="6"/>
    </row>
    <row r="669" spans="1:4" x14ac:dyDescent="0.2">
      <c r="A669">
        <v>664</v>
      </c>
      <c r="B669" s="14">
        <f>'EstExp 12-20'!C42</f>
        <v>32000</v>
      </c>
      <c r="C669" s="5">
        <f t="shared" si="8"/>
        <v>-31336</v>
      </c>
      <c r="D669" s="6"/>
    </row>
    <row r="670" spans="1:4" x14ac:dyDescent="0.2">
      <c r="A670">
        <v>665</v>
      </c>
      <c r="B670" s="14">
        <f>'EstExp 12-20'!C43</f>
        <v>0</v>
      </c>
      <c r="C670" s="5">
        <f t="shared" si="8"/>
        <v>665</v>
      </c>
      <c r="D670" s="6"/>
    </row>
    <row r="671" spans="1:4" x14ac:dyDescent="0.2">
      <c r="A671">
        <v>666</v>
      </c>
      <c r="B671" s="14">
        <f>'EstExp 12-20'!C44</f>
        <v>54500</v>
      </c>
      <c r="C671" s="5">
        <f t="shared" si="8"/>
        <v>-53834</v>
      </c>
      <c r="D671" s="6"/>
    </row>
    <row r="672" spans="1:4" x14ac:dyDescent="0.2">
      <c r="A672">
        <v>667</v>
      </c>
      <c r="B672" s="14">
        <f>'EstExp 12-20'!C46</f>
        <v>11000</v>
      </c>
      <c r="C672" s="5">
        <f t="shared" si="8"/>
        <v>-10333</v>
      </c>
      <c r="D672" s="6"/>
    </row>
    <row r="673" spans="1:4" x14ac:dyDescent="0.2">
      <c r="A673">
        <v>668</v>
      </c>
      <c r="B673" s="14">
        <f>'EstExp 12-20'!C47</f>
        <v>0</v>
      </c>
      <c r="C673" s="5">
        <f t="shared" si="8"/>
        <v>668</v>
      </c>
      <c r="D673" s="6"/>
    </row>
    <row r="674" spans="1:4" x14ac:dyDescent="0.2">
      <c r="A674">
        <v>669</v>
      </c>
      <c r="B674" s="14">
        <f>'EstExp 12-20'!C48</f>
        <v>0</v>
      </c>
      <c r="C674" s="5">
        <f t="shared" si="8"/>
        <v>669</v>
      </c>
      <c r="D674" s="6"/>
    </row>
    <row r="675" spans="1:4" x14ac:dyDescent="0.2">
      <c r="A675">
        <v>670</v>
      </c>
      <c r="B675" s="14">
        <f>'EstExp 12-20'!C49</f>
        <v>11000</v>
      </c>
      <c r="C675" s="5">
        <f t="shared" si="8"/>
        <v>-10330</v>
      </c>
      <c r="D675" s="6"/>
    </row>
    <row r="676" spans="1:4" x14ac:dyDescent="0.2">
      <c r="A676">
        <v>671</v>
      </c>
      <c r="B676" s="14">
        <f>'EstExp 12-20'!C51</f>
        <v>0</v>
      </c>
      <c r="C676" s="5">
        <f t="shared" si="8"/>
        <v>671</v>
      </c>
      <c r="D676" s="6"/>
    </row>
    <row r="677" spans="1:4" x14ac:dyDescent="0.2">
      <c r="A677">
        <v>672</v>
      </c>
      <c r="B677" s="14">
        <f>'EstExp 12-20'!C52</f>
        <v>140000</v>
      </c>
      <c r="C677" s="5">
        <f t="shared" si="8"/>
        <v>-139328</v>
      </c>
      <c r="D677" s="6"/>
    </row>
    <row r="678" spans="1:4" x14ac:dyDescent="0.2">
      <c r="A678">
        <v>673</v>
      </c>
      <c r="B678" s="14">
        <f>'EstExp 12-20'!C55</f>
        <v>140000</v>
      </c>
      <c r="C678" s="5">
        <f t="shared" si="8"/>
        <v>-139327</v>
      </c>
      <c r="D678" s="6"/>
    </row>
    <row r="679" spans="1:4" x14ac:dyDescent="0.2">
      <c r="A679">
        <v>674</v>
      </c>
      <c r="B679" s="14">
        <f>'EstExp 12-20'!C57</f>
        <v>110000</v>
      </c>
      <c r="C679" s="5">
        <f t="shared" si="8"/>
        <v>-109326</v>
      </c>
      <c r="D679" s="6"/>
    </row>
    <row r="680" spans="1:4" x14ac:dyDescent="0.2">
      <c r="A680">
        <v>675</v>
      </c>
      <c r="B680" s="14">
        <f>'EstExp 12-20'!C58</f>
        <v>0</v>
      </c>
      <c r="C680" s="5">
        <f t="shared" si="8"/>
        <v>675</v>
      </c>
      <c r="D680" s="6"/>
    </row>
    <row r="681" spans="1:4" x14ac:dyDescent="0.2">
      <c r="A681">
        <v>676</v>
      </c>
      <c r="B681" s="14">
        <f>'EstExp 12-20'!C59</f>
        <v>110000</v>
      </c>
      <c r="C681" s="5">
        <f t="shared" si="8"/>
        <v>-109324</v>
      </c>
      <c r="D681" s="6"/>
    </row>
    <row r="682" spans="1:4" x14ac:dyDescent="0.2">
      <c r="A682">
        <v>677</v>
      </c>
      <c r="B682" s="14">
        <f>'EstExp 12-20'!C61</f>
        <v>0</v>
      </c>
      <c r="C682" s="5">
        <f t="shared" si="8"/>
        <v>677</v>
      </c>
      <c r="D682" s="6"/>
    </row>
    <row r="683" spans="1:4" x14ac:dyDescent="0.2">
      <c r="A683">
        <v>678</v>
      </c>
      <c r="B683" s="14">
        <f>'EstExp 12-20'!C62</f>
        <v>46000</v>
      </c>
      <c r="C683" s="5">
        <f t="shared" si="8"/>
        <v>-45322</v>
      </c>
      <c r="D683" s="6"/>
    </row>
    <row r="684" spans="1:4" x14ac:dyDescent="0.2">
      <c r="A684">
        <v>679</v>
      </c>
      <c r="B684" s="14">
        <f>'EstExp 12-20'!C63</f>
        <v>0</v>
      </c>
      <c r="C684" s="5">
        <f t="shared" si="8"/>
        <v>679</v>
      </c>
      <c r="D684" s="6"/>
    </row>
    <row r="685" spans="1:4" x14ac:dyDescent="0.2">
      <c r="A685">
        <v>680</v>
      </c>
      <c r="B685" s="14">
        <f>'EstExp 12-20'!C64</f>
        <v>0</v>
      </c>
      <c r="C685" s="5">
        <f t="shared" si="8"/>
        <v>680</v>
      </c>
      <c r="D685" s="6"/>
    </row>
    <row r="686" spans="1:4" x14ac:dyDescent="0.2">
      <c r="A686">
        <v>681</v>
      </c>
      <c r="B686" s="14">
        <f>'EstExp 12-20'!C65</f>
        <v>44000</v>
      </c>
      <c r="C686" s="5">
        <f t="shared" si="8"/>
        <v>-43319</v>
      </c>
      <c r="D686" s="6"/>
    </row>
    <row r="687" spans="1:4" x14ac:dyDescent="0.2">
      <c r="A687">
        <v>682</v>
      </c>
      <c r="B687" s="14">
        <f>'EstExp 12-20'!C66</f>
        <v>0</v>
      </c>
      <c r="C687" s="5">
        <f t="shared" si="8"/>
        <v>682</v>
      </c>
      <c r="D687" s="6"/>
    </row>
    <row r="688" spans="1:4" x14ac:dyDescent="0.2">
      <c r="A688" s="3">
        <v>683</v>
      </c>
      <c r="D688" s="7"/>
    </row>
    <row r="689" spans="1:4" x14ac:dyDescent="0.2">
      <c r="A689">
        <v>684</v>
      </c>
      <c r="B689" s="14">
        <f>'EstExp 12-20'!C67</f>
        <v>90000</v>
      </c>
      <c r="C689" s="5">
        <f t="shared" si="8"/>
        <v>-89316</v>
      </c>
      <c r="D689" s="6"/>
    </row>
    <row r="690" spans="1:4" x14ac:dyDescent="0.2">
      <c r="A690">
        <v>685</v>
      </c>
      <c r="B690" s="14">
        <f>'EstExp 12-20'!C69</f>
        <v>0</v>
      </c>
      <c r="C690" s="5">
        <f t="shared" si="8"/>
        <v>685</v>
      </c>
      <c r="D690" s="6"/>
    </row>
    <row r="691" spans="1:4" x14ac:dyDescent="0.2">
      <c r="A691">
        <v>686</v>
      </c>
      <c r="B691" s="14">
        <f>'EstExp 12-20'!C70</f>
        <v>0</v>
      </c>
      <c r="C691" s="5">
        <f t="shared" si="8"/>
        <v>686</v>
      </c>
      <c r="D691" s="6"/>
    </row>
    <row r="692" spans="1:4" x14ac:dyDescent="0.2">
      <c r="A692">
        <v>687</v>
      </c>
      <c r="B692" s="14">
        <f>'EstExp 12-20'!C71</f>
        <v>0</v>
      </c>
      <c r="C692" s="5">
        <f t="shared" si="8"/>
        <v>687</v>
      </c>
      <c r="D692" s="6"/>
    </row>
    <row r="693" spans="1:4" x14ac:dyDescent="0.2">
      <c r="A693">
        <v>688</v>
      </c>
      <c r="B693" s="14">
        <f>'EstExp 12-20'!C72</f>
        <v>0</v>
      </c>
      <c r="C693" s="5">
        <f t="shared" si="8"/>
        <v>688</v>
      </c>
      <c r="D693" s="6"/>
    </row>
    <row r="694" spans="1:4" x14ac:dyDescent="0.2">
      <c r="A694" s="3">
        <v>689</v>
      </c>
      <c r="D694" s="7"/>
    </row>
    <row r="695" spans="1:4" x14ac:dyDescent="0.2">
      <c r="A695">
        <v>690</v>
      </c>
      <c r="B695" s="14">
        <f>'EstExp 12-20'!C73</f>
        <v>0</v>
      </c>
      <c r="C695" s="5">
        <f t="shared" si="8"/>
        <v>690</v>
      </c>
      <c r="D695" s="6"/>
    </row>
    <row r="696" spans="1:4" x14ac:dyDescent="0.2">
      <c r="A696" s="3">
        <v>691</v>
      </c>
      <c r="D696" s="7"/>
    </row>
    <row r="697" spans="1:4" x14ac:dyDescent="0.2">
      <c r="A697">
        <v>692</v>
      </c>
      <c r="B697" s="14">
        <f>'EstExp 12-20'!C74</f>
        <v>0</v>
      </c>
      <c r="C697" s="5">
        <f t="shared" si="8"/>
        <v>692</v>
      </c>
      <c r="D697" s="6"/>
    </row>
    <row r="698" spans="1:4" x14ac:dyDescent="0.2">
      <c r="A698">
        <v>693</v>
      </c>
      <c r="B698" s="14">
        <f>'EstExp 12-20'!C75</f>
        <v>0</v>
      </c>
      <c r="C698" s="5">
        <f t="shared" si="8"/>
        <v>693</v>
      </c>
      <c r="D698" s="6"/>
    </row>
    <row r="699" spans="1:4" x14ac:dyDescent="0.2">
      <c r="A699">
        <v>694</v>
      </c>
      <c r="B699" s="14">
        <f>'EstExp 12-20'!C76</f>
        <v>405500</v>
      </c>
      <c r="C699" s="5">
        <f t="shared" si="8"/>
        <v>-404806</v>
      </c>
      <c r="D699" s="6"/>
    </row>
    <row r="700" spans="1:4" x14ac:dyDescent="0.2">
      <c r="A700">
        <v>695</v>
      </c>
      <c r="B700" s="14">
        <f>'EstExp 12-20'!C77</f>
        <v>0</v>
      </c>
      <c r="C700" s="5">
        <f t="shared" si="8"/>
        <v>695</v>
      </c>
      <c r="D700" s="6"/>
    </row>
    <row r="701" spans="1:4" x14ac:dyDescent="0.2">
      <c r="A701">
        <v>696</v>
      </c>
      <c r="B701" s="14">
        <f>'EstExp 12-20'!C116</f>
        <v>1470500</v>
      </c>
      <c r="C701" s="5">
        <f t="shared" si="8"/>
        <v>-1469804</v>
      </c>
      <c r="D701" s="6"/>
    </row>
    <row r="702" spans="1:4" x14ac:dyDescent="0.2">
      <c r="A702" s="3">
        <v>697</v>
      </c>
      <c r="D702" s="7"/>
    </row>
    <row r="703" spans="1:4" x14ac:dyDescent="0.2">
      <c r="A703" s="3">
        <v>698</v>
      </c>
      <c r="D703" s="7"/>
    </row>
    <row r="704" spans="1:4" x14ac:dyDescent="0.2">
      <c r="A704" s="3">
        <v>699</v>
      </c>
      <c r="D704" s="7"/>
    </row>
    <row r="705" spans="1:4" x14ac:dyDescent="0.2">
      <c r="A705" s="3">
        <v>700</v>
      </c>
      <c r="D705" s="7"/>
    </row>
    <row r="706" spans="1:4" x14ac:dyDescent="0.2">
      <c r="A706" s="3">
        <v>701</v>
      </c>
      <c r="D706" s="7"/>
    </row>
    <row r="707" spans="1:4" x14ac:dyDescent="0.2">
      <c r="A707">
        <v>702</v>
      </c>
      <c r="B707" s="14">
        <f>'EstExp 12-20'!D5</f>
        <v>125000</v>
      </c>
      <c r="C707" s="5">
        <f t="shared" si="8"/>
        <v>-124298</v>
      </c>
      <c r="D707" s="6"/>
    </row>
    <row r="708" spans="1:4" x14ac:dyDescent="0.2">
      <c r="A708">
        <v>703</v>
      </c>
      <c r="B708" s="14">
        <f>'EstExp 12-20'!D16</f>
        <v>0</v>
      </c>
      <c r="C708" s="5">
        <f t="shared" si="8"/>
        <v>703</v>
      </c>
      <c r="D708" s="6"/>
    </row>
    <row r="709" spans="1:4" x14ac:dyDescent="0.2">
      <c r="A709" s="3">
        <v>704</v>
      </c>
      <c r="D709" s="7"/>
    </row>
    <row r="710" spans="1:4" x14ac:dyDescent="0.2">
      <c r="A710" s="3">
        <v>705</v>
      </c>
      <c r="D710" s="7"/>
    </row>
    <row r="711" spans="1:4" x14ac:dyDescent="0.2">
      <c r="A711" s="3">
        <v>706</v>
      </c>
      <c r="D711" s="7"/>
    </row>
    <row r="712" spans="1:4" x14ac:dyDescent="0.2">
      <c r="A712" s="3">
        <v>707</v>
      </c>
      <c r="D712" s="7"/>
    </row>
    <row r="713" spans="1:4" x14ac:dyDescent="0.2">
      <c r="A713" s="3">
        <v>708</v>
      </c>
      <c r="D713" s="7"/>
    </row>
    <row r="714" spans="1:4" x14ac:dyDescent="0.2">
      <c r="A714">
        <v>709</v>
      </c>
      <c r="B714" s="14">
        <f>'EstExp 12-20'!D18</f>
        <v>0</v>
      </c>
      <c r="C714" s="5">
        <f t="shared" ref="C714:C772" si="9">A714-B714</f>
        <v>709</v>
      </c>
      <c r="D714" s="6"/>
    </row>
    <row r="715" spans="1:4" x14ac:dyDescent="0.2">
      <c r="A715" s="3">
        <v>710</v>
      </c>
      <c r="D715" s="7"/>
    </row>
    <row r="716" spans="1:4" x14ac:dyDescent="0.2">
      <c r="A716" s="3">
        <v>711</v>
      </c>
      <c r="D716" s="7"/>
    </row>
    <row r="717" spans="1:4" x14ac:dyDescent="0.2">
      <c r="A717" s="3">
        <v>712</v>
      </c>
      <c r="D717" s="7"/>
    </row>
    <row r="718" spans="1:4" x14ac:dyDescent="0.2">
      <c r="A718">
        <v>713</v>
      </c>
      <c r="B718" s="14">
        <f>'EstExp 12-20'!D12</f>
        <v>0</v>
      </c>
      <c r="C718" s="5">
        <f t="shared" si="9"/>
        <v>713</v>
      </c>
      <c r="D718" s="6"/>
    </row>
    <row r="719" spans="1:4" x14ac:dyDescent="0.2">
      <c r="A719">
        <v>714</v>
      </c>
      <c r="B719" s="14">
        <f>'EstExp 12-20'!D13</f>
        <v>0</v>
      </c>
      <c r="C719" s="5">
        <f t="shared" si="9"/>
        <v>714</v>
      </c>
      <c r="D719" s="6"/>
    </row>
    <row r="720" spans="1:4" x14ac:dyDescent="0.2">
      <c r="A720">
        <v>715</v>
      </c>
      <c r="B720" s="14">
        <f>'EstExp 12-20'!D14</f>
        <v>2000</v>
      </c>
      <c r="C720" s="5">
        <f t="shared" si="9"/>
        <v>-1285</v>
      </c>
      <c r="D720" s="6"/>
    </row>
    <row r="721" spans="1:4" x14ac:dyDescent="0.2">
      <c r="A721">
        <v>716</v>
      </c>
      <c r="B721" s="14">
        <f>'EstExp 12-20'!D15</f>
        <v>0</v>
      </c>
      <c r="C721" s="5">
        <f t="shared" si="9"/>
        <v>716</v>
      </c>
      <c r="D721" s="6"/>
    </row>
    <row r="722" spans="1:4" x14ac:dyDescent="0.2">
      <c r="A722">
        <v>717</v>
      </c>
      <c r="B722" s="14">
        <f>'EstExp 12-20'!D34</f>
        <v>155500</v>
      </c>
      <c r="C722" s="5">
        <f t="shared" si="9"/>
        <v>-154783</v>
      </c>
      <c r="D722" s="6"/>
    </row>
    <row r="723" spans="1:4" x14ac:dyDescent="0.2">
      <c r="A723">
        <v>718</v>
      </c>
      <c r="B723" s="14">
        <f>'EstExp 12-20'!D38</f>
        <v>0</v>
      </c>
      <c r="C723" s="5">
        <f t="shared" si="9"/>
        <v>718</v>
      </c>
      <c r="D723" s="6"/>
    </row>
    <row r="724" spans="1:4" x14ac:dyDescent="0.2">
      <c r="A724">
        <v>719</v>
      </c>
      <c r="B724" s="14">
        <f>'EstExp 12-20'!D39</f>
        <v>6000</v>
      </c>
      <c r="C724" s="5">
        <f t="shared" si="9"/>
        <v>-5281</v>
      </c>
      <c r="D724" s="6"/>
    </row>
    <row r="725" spans="1:4" x14ac:dyDescent="0.2">
      <c r="A725">
        <v>720</v>
      </c>
      <c r="B725" s="14">
        <f>'EstExp 12-20'!D40</f>
        <v>0</v>
      </c>
      <c r="C725" s="5">
        <f t="shared" si="9"/>
        <v>720</v>
      </c>
      <c r="D725" s="6"/>
    </row>
    <row r="726" spans="1:4" x14ac:dyDescent="0.2">
      <c r="A726">
        <v>721</v>
      </c>
      <c r="B726" s="14">
        <f>'EstExp 12-20'!D41</f>
        <v>0</v>
      </c>
      <c r="C726" s="5">
        <f t="shared" si="9"/>
        <v>721</v>
      </c>
      <c r="D726" s="6"/>
    </row>
    <row r="727" spans="1:4" x14ac:dyDescent="0.2">
      <c r="A727">
        <v>722</v>
      </c>
      <c r="B727" s="14">
        <f>'EstExp 12-20'!D42</f>
        <v>4000</v>
      </c>
      <c r="C727" s="5">
        <f t="shared" si="9"/>
        <v>-3278</v>
      </c>
      <c r="D727" s="6"/>
    </row>
    <row r="728" spans="1:4" x14ac:dyDescent="0.2">
      <c r="A728">
        <v>723</v>
      </c>
      <c r="B728" s="14">
        <f>'EstExp 12-20'!D43</f>
        <v>0</v>
      </c>
      <c r="C728" s="5">
        <f t="shared" si="9"/>
        <v>723</v>
      </c>
      <c r="D728" s="6"/>
    </row>
    <row r="729" spans="1:4" x14ac:dyDescent="0.2">
      <c r="A729">
        <v>724</v>
      </c>
      <c r="B729" s="14">
        <f>'EstExp 12-20'!D44</f>
        <v>10000</v>
      </c>
      <c r="C729" s="5">
        <f t="shared" si="9"/>
        <v>-9276</v>
      </c>
      <c r="D729" s="6"/>
    </row>
    <row r="730" spans="1:4" x14ac:dyDescent="0.2">
      <c r="A730">
        <v>725</v>
      </c>
      <c r="B730" s="14">
        <f>'EstExp 12-20'!D46</f>
        <v>1500</v>
      </c>
      <c r="C730" s="5">
        <f t="shared" si="9"/>
        <v>-775</v>
      </c>
      <c r="D730" s="6"/>
    </row>
    <row r="731" spans="1:4" x14ac:dyDescent="0.2">
      <c r="A731">
        <v>726</v>
      </c>
      <c r="B731" s="14">
        <f>'EstExp 12-20'!D47</f>
        <v>0</v>
      </c>
      <c r="C731" s="5">
        <f t="shared" si="9"/>
        <v>726</v>
      </c>
      <c r="D731" s="6"/>
    </row>
    <row r="732" spans="1:4" x14ac:dyDescent="0.2">
      <c r="A732">
        <v>727</v>
      </c>
      <c r="B732" s="14">
        <f>'EstExp 12-20'!D48</f>
        <v>0</v>
      </c>
      <c r="C732" s="5">
        <f t="shared" si="9"/>
        <v>727</v>
      </c>
      <c r="D732" s="6"/>
    </row>
    <row r="733" spans="1:4" x14ac:dyDescent="0.2">
      <c r="A733">
        <v>728</v>
      </c>
      <c r="B733" s="14">
        <f>'EstExp 12-20'!D49</f>
        <v>1500</v>
      </c>
      <c r="C733" s="5">
        <f t="shared" si="9"/>
        <v>-772</v>
      </c>
      <c r="D733" s="6"/>
    </row>
    <row r="734" spans="1:4" x14ac:dyDescent="0.2">
      <c r="A734">
        <v>729</v>
      </c>
      <c r="B734" s="14">
        <f>'EstExp 12-20'!D51</f>
        <v>0</v>
      </c>
      <c r="C734" s="5">
        <f t="shared" si="9"/>
        <v>729</v>
      </c>
      <c r="D734" s="6"/>
    </row>
    <row r="735" spans="1:4" x14ac:dyDescent="0.2">
      <c r="A735">
        <v>730</v>
      </c>
      <c r="B735" s="14">
        <f>'EstExp 12-20'!D52</f>
        <v>22000</v>
      </c>
      <c r="C735" s="5">
        <f t="shared" si="9"/>
        <v>-21270</v>
      </c>
      <c r="D735" s="6"/>
    </row>
    <row r="736" spans="1:4" x14ac:dyDescent="0.2">
      <c r="A736">
        <v>731</v>
      </c>
      <c r="B736" s="14">
        <f>'EstExp 12-20'!D55</f>
        <v>22000</v>
      </c>
      <c r="C736" s="5">
        <f t="shared" si="9"/>
        <v>-21269</v>
      </c>
      <c r="D736" s="6"/>
    </row>
    <row r="737" spans="1:4" x14ac:dyDescent="0.2">
      <c r="A737">
        <v>732</v>
      </c>
      <c r="B737" s="14">
        <f>'EstExp 12-20'!D57</f>
        <v>29000</v>
      </c>
      <c r="C737" s="5">
        <f t="shared" si="9"/>
        <v>-28268</v>
      </c>
      <c r="D737" s="6"/>
    </row>
    <row r="738" spans="1:4" x14ac:dyDescent="0.2">
      <c r="A738">
        <v>733</v>
      </c>
      <c r="B738" s="14">
        <f>'EstExp 12-20'!D58</f>
        <v>0</v>
      </c>
      <c r="C738" s="5">
        <f t="shared" si="9"/>
        <v>733</v>
      </c>
      <c r="D738" s="6"/>
    </row>
    <row r="739" spans="1:4" x14ac:dyDescent="0.2">
      <c r="A739">
        <v>734</v>
      </c>
      <c r="B739" s="14">
        <f>'EstExp 12-20'!D59</f>
        <v>29000</v>
      </c>
      <c r="C739" s="5">
        <f t="shared" si="9"/>
        <v>-28266</v>
      </c>
      <c r="D739" s="6"/>
    </row>
    <row r="740" spans="1:4" x14ac:dyDescent="0.2">
      <c r="A740">
        <v>735</v>
      </c>
      <c r="B740" s="14">
        <f>'EstExp 12-20'!D61</f>
        <v>0</v>
      </c>
      <c r="C740" s="5">
        <f t="shared" si="9"/>
        <v>735</v>
      </c>
      <c r="D740" s="6"/>
    </row>
    <row r="741" spans="1:4" x14ac:dyDescent="0.2">
      <c r="A741">
        <v>736</v>
      </c>
      <c r="B741" s="14">
        <f>'EstExp 12-20'!D62</f>
        <v>5000</v>
      </c>
      <c r="C741" s="5">
        <f t="shared" si="9"/>
        <v>-4264</v>
      </c>
      <c r="D741" s="6"/>
    </row>
    <row r="742" spans="1:4" x14ac:dyDescent="0.2">
      <c r="A742">
        <v>737</v>
      </c>
      <c r="B742" s="14">
        <f>'EstExp 12-20'!D63</f>
        <v>0</v>
      </c>
      <c r="C742" s="5">
        <f t="shared" si="9"/>
        <v>737</v>
      </c>
      <c r="D742" s="6"/>
    </row>
    <row r="743" spans="1:4" x14ac:dyDescent="0.2">
      <c r="A743">
        <v>738</v>
      </c>
      <c r="B743" s="14">
        <f>'EstExp 12-20'!D64</f>
        <v>0</v>
      </c>
      <c r="C743" s="5">
        <f t="shared" si="9"/>
        <v>738</v>
      </c>
      <c r="D743" s="6"/>
    </row>
    <row r="744" spans="1:4" x14ac:dyDescent="0.2">
      <c r="A744">
        <v>739</v>
      </c>
      <c r="B744" s="14">
        <f>'EstExp 12-20'!D65</f>
        <v>100</v>
      </c>
      <c r="C744" s="5">
        <f t="shared" si="9"/>
        <v>639</v>
      </c>
      <c r="D744" s="6"/>
    </row>
    <row r="745" spans="1:4" x14ac:dyDescent="0.2">
      <c r="A745">
        <v>740</v>
      </c>
      <c r="B745" s="14">
        <f>'EstExp 12-20'!D66</f>
        <v>0</v>
      </c>
      <c r="C745" s="5">
        <f t="shared" si="9"/>
        <v>740</v>
      </c>
      <c r="D745" s="6"/>
    </row>
    <row r="746" spans="1:4" x14ac:dyDescent="0.2">
      <c r="A746" s="3">
        <v>741</v>
      </c>
      <c r="D746" s="7"/>
    </row>
    <row r="747" spans="1:4" x14ac:dyDescent="0.2">
      <c r="A747">
        <v>742</v>
      </c>
      <c r="B747" s="14">
        <f>'EstExp 12-20'!D67</f>
        <v>5100</v>
      </c>
      <c r="C747" s="5">
        <f t="shared" si="9"/>
        <v>-4358</v>
      </c>
      <c r="D747" s="6"/>
    </row>
    <row r="748" spans="1:4" x14ac:dyDescent="0.2">
      <c r="A748">
        <v>743</v>
      </c>
      <c r="B748" s="14">
        <f>'EstExp 12-20'!D69</f>
        <v>0</v>
      </c>
      <c r="C748" s="5">
        <f t="shared" si="9"/>
        <v>743</v>
      </c>
      <c r="D748" s="6"/>
    </row>
    <row r="749" spans="1:4" x14ac:dyDescent="0.2">
      <c r="A749">
        <v>744</v>
      </c>
      <c r="B749" s="14">
        <f>'EstExp 12-20'!D70</f>
        <v>0</v>
      </c>
      <c r="C749" s="5">
        <f t="shared" si="9"/>
        <v>744</v>
      </c>
      <c r="D749" s="6"/>
    </row>
    <row r="750" spans="1:4" x14ac:dyDescent="0.2">
      <c r="A750">
        <v>745</v>
      </c>
      <c r="B750" s="14">
        <f>'EstExp 12-20'!D71</f>
        <v>0</v>
      </c>
      <c r="C750" s="5">
        <f t="shared" si="9"/>
        <v>745</v>
      </c>
      <c r="D750" s="6"/>
    </row>
    <row r="751" spans="1:4" x14ac:dyDescent="0.2">
      <c r="A751">
        <v>746</v>
      </c>
      <c r="B751" s="14">
        <f>'EstExp 12-20'!D72</f>
        <v>0</v>
      </c>
      <c r="C751" s="5">
        <f t="shared" si="9"/>
        <v>746</v>
      </c>
      <c r="D751" s="6"/>
    </row>
    <row r="752" spans="1:4" x14ac:dyDescent="0.2">
      <c r="A752" s="3">
        <v>747</v>
      </c>
      <c r="D752" s="7"/>
    </row>
    <row r="753" spans="1:4" x14ac:dyDescent="0.2">
      <c r="A753">
        <v>748</v>
      </c>
      <c r="B753" s="14">
        <f>'EstExp 12-20'!D73</f>
        <v>0</v>
      </c>
      <c r="C753" s="5">
        <f t="shared" si="9"/>
        <v>748</v>
      </c>
      <c r="D753" s="6"/>
    </row>
    <row r="754" spans="1:4" x14ac:dyDescent="0.2">
      <c r="A754" s="3">
        <v>749</v>
      </c>
      <c r="D754" s="7"/>
    </row>
    <row r="755" spans="1:4" x14ac:dyDescent="0.2">
      <c r="A755">
        <v>750</v>
      </c>
      <c r="B755" s="14">
        <f>'EstExp 12-20'!D74</f>
        <v>0</v>
      </c>
      <c r="C755" s="5">
        <f t="shared" si="9"/>
        <v>750</v>
      </c>
      <c r="D755" s="6"/>
    </row>
    <row r="756" spans="1:4" x14ac:dyDescent="0.2">
      <c r="A756">
        <v>751</v>
      </c>
      <c r="B756" s="14">
        <f>'EstExp 12-20'!D75</f>
        <v>0</v>
      </c>
      <c r="C756" s="5">
        <f t="shared" si="9"/>
        <v>751</v>
      </c>
      <c r="D756" s="6"/>
    </row>
    <row r="757" spans="1:4" x14ac:dyDescent="0.2">
      <c r="A757">
        <v>752</v>
      </c>
      <c r="B757" s="14">
        <f>'EstExp 12-20'!D76</f>
        <v>67600</v>
      </c>
      <c r="C757" s="5">
        <f t="shared" si="9"/>
        <v>-66848</v>
      </c>
      <c r="D757" s="6"/>
    </row>
    <row r="758" spans="1:4" x14ac:dyDescent="0.2">
      <c r="A758">
        <v>753</v>
      </c>
      <c r="B758" s="14">
        <f>'EstExp 12-20'!D77</f>
        <v>0</v>
      </c>
      <c r="C758" s="5">
        <f t="shared" si="9"/>
        <v>753</v>
      </c>
      <c r="D758" s="6"/>
    </row>
    <row r="759" spans="1:4" x14ac:dyDescent="0.2">
      <c r="A759">
        <v>754</v>
      </c>
      <c r="B759" s="14">
        <f>'EstExp 12-20'!D116</f>
        <v>223100</v>
      </c>
      <c r="C759" s="5">
        <f t="shared" si="9"/>
        <v>-222346</v>
      </c>
      <c r="D759" s="6"/>
    </row>
    <row r="760" spans="1:4" x14ac:dyDescent="0.2">
      <c r="A760" s="3">
        <v>755</v>
      </c>
      <c r="D760" s="7"/>
    </row>
    <row r="761" spans="1:4" x14ac:dyDescent="0.2">
      <c r="A761" s="3">
        <v>756</v>
      </c>
      <c r="D761" s="7"/>
    </row>
    <row r="762" spans="1:4" x14ac:dyDescent="0.2">
      <c r="A762" s="3">
        <v>757</v>
      </c>
      <c r="D762" s="7"/>
    </row>
    <row r="763" spans="1:4" x14ac:dyDescent="0.2">
      <c r="A763" s="3">
        <v>758</v>
      </c>
      <c r="D763" s="7"/>
    </row>
    <row r="764" spans="1:4" x14ac:dyDescent="0.2">
      <c r="A764" s="3">
        <v>759</v>
      </c>
      <c r="D764" s="7"/>
    </row>
    <row r="765" spans="1:4" x14ac:dyDescent="0.2">
      <c r="A765">
        <v>760</v>
      </c>
      <c r="B765" s="14">
        <f>'EstExp 12-20'!E5</f>
        <v>55000</v>
      </c>
      <c r="C765" s="5">
        <f t="shared" si="9"/>
        <v>-54240</v>
      </c>
      <c r="D765" s="6"/>
    </row>
    <row r="766" spans="1:4" x14ac:dyDescent="0.2">
      <c r="A766">
        <v>761</v>
      </c>
      <c r="B766" s="14">
        <f>'EstExp 12-20'!E16</f>
        <v>0</v>
      </c>
      <c r="C766" s="5">
        <f t="shared" si="9"/>
        <v>761</v>
      </c>
      <c r="D766" s="6"/>
    </row>
    <row r="767" spans="1:4" x14ac:dyDescent="0.2">
      <c r="A767" s="3">
        <v>762</v>
      </c>
      <c r="D767" s="7"/>
    </row>
    <row r="768" spans="1:4" x14ac:dyDescent="0.2">
      <c r="A768" s="3">
        <v>763</v>
      </c>
      <c r="D768" s="7"/>
    </row>
    <row r="769" spans="1:4" x14ac:dyDescent="0.2">
      <c r="A769" s="3">
        <v>764</v>
      </c>
      <c r="D769" s="7"/>
    </row>
    <row r="770" spans="1:4" x14ac:dyDescent="0.2">
      <c r="A770" s="3">
        <v>765</v>
      </c>
      <c r="D770" s="7"/>
    </row>
    <row r="771" spans="1:4" x14ac:dyDescent="0.2">
      <c r="A771" s="3">
        <v>766</v>
      </c>
      <c r="D771" s="7"/>
    </row>
    <row r="772" spans="1:4" x14ac:dyDescent="0.2">
      <c r="A772">
        <v>767</v>
      </c>
      <c r="B772" s="14">
        <f>'EstExp 12-20'!E18</f>
        <v>0</v>
      </c>
      <c r="C772" s="5">
        <f t="shared" si="9"/>
        <v>767</v>
      </c>
      <c r="D772" s="6"/>
    </row>
    <row r="773" spans="1:4" x14ac:dyDescent="0.2">
      <c r="A773" s="3">
        <v>768</v>
      </c>
      <c r="D773" s="7"/>
    </row>
    <row r="774" spans="1:4" x14ac:dyDescent="0.2">
      <c r="A774" s="3">
        <v>769</v>
      </c>
      <c r="D774" s="7"/>
    </row>
    <row r="775" spans="1:4" x14ac:dyDescent="0.2">
      <c r="A775" s="3">
        <v>770</v>
      </c>
      <c r="D775" s="7"/>
    </row>
    <row r="776" spans="1:4" x14ac:dyDescent="0.2">
      <c r="A776">
        <v>771</v>
      </c>
      <c r="B776" s="14">
        <f>'EstExp 12-20'!E12</f>
        <v>0</v>
      </c>
      <c r="C776" s="5">
        <f t="shared" ref="C776:C839" si="10">A776-B776</f>
        <v>771</v>
      </c>
      <c r="D776" s="6"/>
    </row>
    <row r="777" spans="1:4" x14ac:dyDescent="0.2">
      <c r="A777">
        <v>772</v>
      </c>
      <c r="B777" s="14">
        <f>'EstExp 12-20'!E13</f>
        <v>14000</v>
      </c>
      <c r="C777" s="5">
        <f t="shared" si="10"/>
        <v>-13228</v>
      </c>
      <c r="D777" s="6"/>
    </row>
    <row r="778" spans="1:4" x14ac:dyDescent="0.2">
      <c r="A778">
        <v>773</v>
      </c>
      <c r="B778" s="14">
        <f>'EstExp 12-20'!E14</f>
        <v>6500</v>
      </c>
      <c r="C778" s="5">
        <f t="shared" si="10"/>
        <v>-5727</v>
      </c>
      <c r="D778" s="6"/>
    </row>
    <row r="779" spans="1:4" x14ac:dyDescent="0.2">
      <c r="A779">
        <v>774</v>
      </c>
      <c r="B779" s="14">
        <f>'EstExp 12-20'!E15</f>
        <v>0</v>
      </c>
      <c r="C779" s="5">
        <f t="shared" si="10"/>
        <v>774</v>
      </c>
      <c r="D779" s="6"/>
    </row>
    <row r="780" spans="1:4" x14ac:dyDescent="0.2">
      <c r="A780">
        <v>775</v>
      </c>
      <c r="B780" s="14">
        <f>'EstExp 12-20'!E34</f>
        <v>76600</v>
      </c>
      <c r="C780" s="5">
        <f t="shared" si="10"/>
        <v>-75825</v>
      </c>
      <c r="D780" s="6"/>
    </row>
    <row r="781" spans="1:4" x14ac:dyDescent="0.2">
      <c r="A781">
        <v>776</v>
      </c>
      <c r="B781" s="14">
        <f>'EstExp 12-20'!E38</f>
        <v>30000</v>
      </c>
      <c r="C781" s="5">
        <f t="shared" si="10"/>
        <v>-29224</v>
      </c>
      <c r="D781" s="6"/>
    </row>
    <row r="782" spans="1:4" x14ac:dyDescent="0.2">
      <c r="A782">
        <v>777</v>
      </c>
      <c r="B782" s="14">
        <f>'EstExp 12-20'!E39</f>
        <v>0</v>
      </c>
      <c r="C782" s="5">
        <f t="shared" si="10"/>
        <v>777</v>
      </c>
      <c r="D782" s="6"/>
    </row>
    <row r="783" spans="1:4" x14ac:dyDescent="0.2">
      <c r="A783">
        <v>778</v>
      </c>
      <c r="B783" s="14">
        <f>'EstExp 12-20'!E40</f>
        <v>0</v>
      </c>
      <c r="C783" s="5">
        <f t="shared" si="10"/>
        <v>778</v>
      </c>
      <c r="D783" s="6"/>
    </row>
    <row r="784" spans="1:4" x14ac:dyDescent="0.2">
      <c r="A784">
        <v>779</v>
      </c>
      <c r="B784" s="14">
        <f>'EstExp 12-20'!E41</f>
        <v>50000</v>
      </c>
      <c r="C784" s="5">
        <f t="shared" si="10"/>
        <v>-49221</v>
      </c>
      <c r="D784" s="6"/>
    </row>
    <row r="785" spans="1:4" x14ac:dyDescent="0.2">
      <c r="A785">
        <v>780</v>
      </c>
      <c r="B785" s="14">
        <f>'EstExp 12-20'!E42</f>
        <v>0</v>
      </c>
      <c r="C785" s="5">
        <f t="shared" si="10"/>
        <v>780</v>
      </c>
      <c r="D785" s="6"/>
    </row>
    <row r="786" spans="1:4" x14ac:dyDescent="0.2">
      <c r="A786">
        <v>781</v>
      </c>
      <c r="B786" s="14">
        <f>'EstExp 12-20'!E43</f>
        <v>0</v>
      </c>
      <c r="C786" s="5">
        <f t="shared" si="10"/>
        <v>781</v>
      </c>
      <c r="D786" s="6"/>
    </row>
    <row r="787" spans="1:4" x14ac:dyDescent="0.2">
      <c r="A787">
        <v>782</v>
      </c>
      <c r="B787" s="14">
        <f>'EstExp 12-20'!E44</f>
        <v>80000</v>
      </c>
      <c r="C787" s="5">
        <f t="shared" si="10"/>
        <v>-79218</v>
      </c>
      <c r="D787" s="6"/>
    </row>
    <row r="788" spans="1:4" x14ac:dyDescent="0.2">
      <c r="A788">
        <v>783</v>
      </c>
      <c r="B788" s="14">
        <f>'EstExp 12-20'!E46</f>
        <v>66000</v>
      </c>
      <c r="C788" s="5">
        <f t="shared" si="10"/>
        <v>-65217</v>
      </c>
      <c r="D788" s="6"/>
    </row>
    <row r="789" spans="1:4" x14ac:dyDescent="0.2">
      <c r="A789">
        <v>784</v>
      </c>
      <c r="B789" s="14">
        <f>'EstExp 12-20'!E47</f>
        <v>40000</v>
      </c>
      <c r="C789" s="5">
        <f t="shared" si="10"/>
        <v>-39216</v>
      </c>
      <c r="D789" s="6"/>
    </row>
    <row r="790" spans="1:4" x14ac:dyDescent="0.2">
      <c r="A790">
        <v>785</v>
      </c>
      <c r="B790" s="14">
        <f>'EstExp 12-20'!E48</f>
        <v>0</v>
      </c>
      <c r="C790" s="5">
        <f t="shared" si="10"/>
        <v>785</v>
      </c>
      <c r="D790" s="6"/>
    </row>
    <row r="791" spans="1:4" x14ac:dyDescent="0.2">
      <c r="A791">
        <v>786</v>
      </c>
      <c r="B791" s="14">
        <f>'EstExp 12-20'!E49</f>
        <v>106000</v>
      </c>
      <c r="C791" s="5">
        <f t="shared" si="10"/>
        <v>-105214</v>
      </c>
      <c r="D791" s="6"/>
    </row>
    <row r="792" spans="1:4" x14ac:dyDescent="0.2">
      <c r="A792">
        <v>787</v>
      </c>
      <c r="B792" s="14">
        <f>'EstExp 12-20'!E51</f>
        <v>13000</v>
      </c>
      <c r="C792" s="5">
        <f t="shared" si="10"/>
        <v>-12213</v>
      </c>
      <c r="D792" s="6"/>
    </row>
    <row r="793" spans="1:4" x14ac:dyDescent="0.2">
      <c r="A793">
        <v>788</v>
      </c>
      <c r="B793" s="14">
        <f>'EstExp 12-20'!E52</f>
        <v>4000</v>
      </c>
      <c r="C793" s="5">
        <f t="shared" si="10"/>
        <v>-3212</v>
      </c>
      <c r="D793" s="6"/>
    </row>
    <row r="794" spans="1:4" x14ac:dyDescent="0.2">
      <c r="A794">
        <v>789</v>
      </c>
      <c r="B794" s="14">
        <f>'EstExp 12-20'!E55</f>
        <v>17000</v>
      </c>
      <c r="C794" s="5">
        <f t="shared" si="10"/>
        <v>-16211</v>
      </c>
      <c r="D794" s="6"/>
    </row>
    <row r="795" spans="1:4" x14ac:dyDescent="0.2">
      <c r="A795">
        <v>790</v>
      </c>
      <c r="B795" s="14">
        <f>'EstExp 12-20'!E57</f>
        <v>1700</v>
      </c>
      <c r="C795" s="5">
        <f t="shared" si="10"/>
        <v>-910</v>
      </c>
      <c r="D795" s="6"/>
    </row>
    <row r="796" spans="1:4" x14ac:dyDescent="0.2">
      <c r="A796">
        <v>791</v>
      </c>
      <c r="B796" s="14">
        <f>'EstExp 12-20'!E58</f>
        <v>0</v>
      </c>
      <c r="C796" s="5">
        <f t="shared" si="10"/>
        <v>791</v>
      </c>
      <c r="D796" s="6"/>
    </row>
    <row r="797" spans="1:4" x14ac:dyDescent="0.2">
      <c r="A797">
        <v>792</v>
      </c>
      <c r="B797" s="14">
        <f>'EstExp 12-20'!E59</f>
        <v>1700</v>
      </c>
      <c r="C797" s="5">
        <f t="shared" si="10"/>
        <v>-908</v>
      </c>
      <c r="D797" s="6"/>
    </row>
    <row r="798" spans="1:4" x14ac:dyDescent="0.2">
      <c r="A798">
        <v>793</v>
      </c>
      <c r="B798" s="14">
        <f>'EstExp 12-20'!E61</f>
        <v>0</v>
      </c>
      <c r="C798" s="5">
        <f t="shared" si="10"/>
        <v>793</v>
      </c>
      <c r="D798" s="6"/>
    </row>
    <row r="799" spans="1:4" x14ac:dyDescent="0.2">
      <c r="A799">
        <v>794</v>
      </c>
      <c r="B799" s="14">
        <f>'EstExp 12-20'!E62</f>
        <v>22000</v>
      </c>
      <c r="C799" s="5">
        <f t="shared" si="10"/>
        <v>-21206</v>
      </c>
      <c r="D799" s="6"/>
    </row>
    <row r="800" spans="1:4" x14ac:dyDescent="0.2">
      <c r="A800">
        <v>795</v>
      </c>
      <c r="B800" s="14">
        <f>'EstExp 12-20'!E63</f>
        <v>0</v>
      </c>
      <c r="C800" s="5">
        <f t="shared" si="10"/>
        <v>795</v>
      </c>
      <c r="D800" s="6"/>
    </row>
    <row r="801" spans="1:4" x14ac:dyDescent="0.2">
      <c r="A801">
        <v>796</v>
      </c>
      <c r="B801" s="14">
        <f>'EstExp 12-20'!E64</f>
        <v>0</v>
      </c>
      <c r="C801" s="5">
        <f t="shared" si="10"/>
        <v>796</v>
      </c>
      <c r="D801" s="6"/>
    </row>
    <row r="802" spans="1:4" x14ac:dyDescent="0.2">
      <c r="A802">
        <v>797</v>
      </c>
      <c r="B802" s="14">
        <f>'EstExp 12-20'!E65</f>
        <v>500</v>
      </c>
      <c r="C802" s="5">
        <f t="shared" si="10"/>
        <v>297</v>
      </c>
      <c r="D802" s="6"/>
    </row>
    <row r="803" spans="1:4" x14ac:dyDescent="0.2">
      <c r="A803">
        <v>798</v>
      </c>
      <c r="B803" s="14">
        <f>'EstExp 12-20'!E66</f>
        <v>0</v>
      </c>
      <c r="C803" s="5">
        <f t="shared" si="10"/>
        <v>798</v>
      </c>
      <c r="D803" s="6"/>
    </row>
    <row r="804" spans="1:4" x14ac:dyDescent="0.2">
      <c r="A804" s="3">
        <v>799</v>
      </c>
      <c r="D804" s="7"/>
    </row>
    <row r="805" spans="1:4" x14ac:dyDescent="0.2">
      <c r="A805">
        <v>800</v>
      </c>
      <c r="B805" s="14">
        <f>'EstExp 12-20'!E67</f>
        <v>22500</v>
      </c>
      <c r="C805" s="5">
        <f t="shared" si="10"/>
        <v>-21700</v>
      </c>
      <c r="D805" s="6"/>
    </row>
    <row r="806" spans="1:4" x14ac:dyDescent="0.2">
      <c r="A806">
        <v>801</v>
      </c>
      <c r="B806" s="14">
        <f>'EstExp 12-20'!E69</f>
        <v>0</v>
      </c>
      <c r="C806" s="5">
        <f t="shared" si="10"/>
        <v>801</v>
      </c>
      <c r="D806" s="6"/>
    </row>
    <row r="807" spans="1:4" x14ac:dyDescent="0.2">
      <c r="A807">
        <v>802</v>
      </c>
      <c r="B807" s="14">
        <f>'EstExp 12-20'!E70</f>
        <v>0</v>
      </c>
      <c r="C807" s="5">
        <f t="shared" si="10"/>
        <v>802</v>
      </c>
      <c r="D807" s="6"/>
    </row>
    <row r="808" spans="1:4" x14ac:dyDescent="0.2">
      <c r="A808">
        <v>803</v>
      </c>
      <c r="B808" s="14">
        <f>'EstExp 12-20'!E71</f>
        <v>0</v>
      </c>
      <c r="C808" s="5">
        <f t="shared" si="10"/>
        <v>803</v>
      </c>
      <c r="D808" s="6"/>
    </row>
    <row r="809" spans="1:4" x14ac:dyDescent="0.2">
      <c r="A809">
        <v>804</v>
      </c>
      <c r="B809" s="14">
        <f>'EstExp 12-20'!E72</f>
        <v>0</v>
      </c>
      <c r="C809" s="5">
        <f t="shared" si="10"/>
        <v>804</v>
      </c>
      <c r="D809" s="6"/>
    </row>
    <row r="810" spans="1:4" x14ac:dyDescent="0.2">
      <c r="A810" s="3">
        <v>805</v>
      </c>
      <c r="D810" s="7"/>
    </row>
    <row r="811" spans="1:4" x14ac:dyDescent="0.2">
      <c r="A811">
        <v>806</v>
      </c>
      <c r="B811" s="14">
        <f>'EstExp 12-20'!E73</f>
        <v>0</v>
      </c>
      <c r="C811" s="5">
        <f t="shared" si="10"/>
        <v>806</v>
      </c>
      <c r="D811" s="6"/>
    </row>
    <row r="812" spans="1:4" x14ac:dyDescent="0.2">
      <c r="A812" s="3">
        <v>807</v>
      </c>
      <c r="D812" s="7"/>
    </row>
    <row r="813" spans="1:4" x14ac:dyDescent="0.2">
      <c r="A813">
        <v>808</v>
      </c>
      <c r="B813" s="14">
        <f>'EstExp 12-20'!E74</f>
        <v>0</v>
      </c>
      <c r="C813" s="5">
        <f t="shared" si="10"/>
        <v>808</v>
      </c>
      <c r="D813" s="6"/>
    </row>
    <row r="814" spans="1:4" x14ac:dyDescent="0.2">
      <c r="A814">
        <v>809</v>
      </c>
      <c r="B814" s="14">
        <f>'EstExp 12-20'!E75</f>
        <v>0</v>
      </c>
      <c r="C814" s="5">
        <f t="shared" si="10"/>
        <v>809</v>
      </c>
      <c r="D814" s="6"/>
    </row>
    <row r="815" spans="1:4" x14ac:dyDescent="0.2">
      <c r="A815">
        <v>810</v>
      </c>
      <c r="B815" s="14">
        <f>'EstExp 12-20'!E76</f>
        <v>227200</v>
      </c>
      <c r="C815" s="5">
        <f t="shared" si="10"/>
        <v>-226390</v>
      </c>
      <c r="D815" s="6"/>
    </row>
    <row r="816" spans="1:4" x14ac:dyDescent="0.2">
      <c r="A816">
        <v>811</v>
      </c>
      <c r="B816" s="14">
        <f>'EstExp 12-20'!E77</f>
        <v>0</v>
      </c>
      <c r="C816" s="5">
        <f t="shared" si="10"/>
        <v>811</v>
      </c>
      <c r="D816" s="6"/>
    </row>
    <row r="817" spans="1:4" x14ac:dyDescent="0.2">
      <c r="A817">
        <v>812</v>
      </c>
      <c r="B817" s="14">
        <f>'EstExp 12-20'!E116</f>
        <v>303800</v>
      </c>
      <c r="C817" s="5">
        <f t="shared" si="10"/>
        <v>-302988</v>
      </c>
      <c r="D817" s="6"/>
    </row>
    <row r="818" spans="1:4" x14ac:dyDescent="0.2">
      <c r="A818" s="3">
        <v>813</v>
      </c>
      <c r="D818" s="7"/>
    </row>
    <row r="819" spans="1:4" x14ac:dyDescent="0.2">
      <c r="A819" s="3">
        <v>814</v>
      </c>
      <c r="D819" s="7"/>
    </row>
    <row r="820" spans="1:4" x14ac:dyDescent="0.2">
      <c r="A820" s="3">
        <v>815</v>
      </c>
      <c r="D820" s="7"/>
    </row>
    <row r="821" spans="1:4" x14ac:dyDescent="0.2">
      <c r="A821" s="3">
        <v>816</v>
      </c>
      <c r="D821" s="7"/>
    </row>
    <row r="822" spans="1:4" x14ac:dyDescent="0.2">
      <c r="A822" s="3">
        <v>817</v>
      </c>
      <c r="D822" s="7"/>
    </row>
    <row r="823" spans="1:4" x14ac:dyDescent="0.2">
      <c r="A823">
        <v>818</v>
      </c>
      <c r="B823" s="14">
        <f>'EstExp 12-20'!F5</f>
        <v>11000</v>
      </c>
      <c r="C823" s="5">
        <f t="shared" si="10"/>
        <v>-10182</v>
      </c>
      <c r="D823" s="6"/>
    </row>
    <row r="824" spans="1:4" x14ac:dyDescent="0.2">
      <c r="A824">
        <v>819</v>
      </c>
      <c r="B824" s="14">
        <f>'EstExp 12-20'!F16</f>
        <v>0</v>
      </c>
      <c r="C824" s="5">
        <f t="shared" si="10"/>
        <v>819</v>
      </c>
      <c r="D824" s="6"/>
    </row>
    <row r="825" spans="1:4" x14ac:dyDescent="0.2">
      <c r="A825" s="3">
        <v>820</v>
      </c>
      <c r="D825" s="7"/>
    </row>
    <row r="826" spans="1:4" x14ac:dyDescent="0.2">
      <c r="A826" s="3">
        <v>821</v>
      </c>
      <c r="D826" s="7"/>
    </row>
    <row r="827" spans="1:4" x14ac:dyDescent="0.2">
      <c r="A827" s="3">
        <v>822</v>
      </c>
      <c r="D827" s="7"/>
    </row>
    <row r="828" spans="1:4" x14ac:dyDescent="0.2">
      <c r="A828" s="3">
        <v>823</v>
      </c>
      <c r="D828" s="7"/>
    </row>
    <row r="829" spans="1:4" x14ac:dyDescent="0.2">
      <c r="A829" s="3">
        <v>824</v>
      </c>
      <c r="D829" s="7"/>
    </row>
    <row r="830" spans="1:4" x14ac:dyDescent="0.2">
      <c r="A830">
        <v>825</v>
      </c>
      <c r="B830" s="14">
        <f>'EstExp 12-20'!F18</f>
        <v>0</v>
      </c>
      <c r="C830" s="5">
        <f t="shared" si="10"/>
        <v>825</v>
      </c>
      <c r="D830" s="6"/>
    </row>
    <row r="831" spans="1:4" x14ac:dyDescent="0.2">
      <c r="A831" s="3">
        <v>826</v>
      </c>
      <c r="D831" s="7"/>
    </row>
    <row r="832" spans="1:4" x14ac:dyDescent="0.2">
      <c r="A832" s="3">
        <v>827</v>
      </c>
      <c r="D832" s="7"/>
    </row>
    <row r="833" spans="1:4" x14ac:dyDescent="0.2">
      <c r="A833" s="3">
        <v>828</v>
      </c>
      <c r="D833" s="7"/>
    </row>
    <row r="834" spans="1:4" x14ac:dyDescent="0.2">
      <c r="A834">
        <v>829</v>
      </c>
      <c r="B834" s="14">
        <f>'EstExp 12-20'!F12</f>
        <v>0</v>
      </c>
      <c r="C834" s="5">
        <f t="shared" si="10"/>
        <v>829</v>
      </c>
      <c r="D834" s="6"/>
    </row>
    <row r="835" spans="1:4" x14ac:dyDescent="0.2">
      <c r="A835">
        <v>830</v>
      </c>
      <c r="B835" s="14">
        <f>'EstExp 12-20'!F13</f>
        <v>0</v>
      </c>
      <c r="C835" s="5">
        <f t="shared" si="10"/>
        <v>830</v>
      </c>
      <c r="D835" s="6"/>
    </row>
    <row r="836" spans="1:4" x14ac:dyDescent="0.2">
      <c r="A836">
        <v>831</v>
      </c>
      <c r="B836" s="14">
        <f>'EstExp 12-20'!F14</f>
        <v>4000</v>
      </c>
      <c r="C836" s="5">
        <f t="shared" si="10"/>
        <v>-3169</v>
      </c>
      <c r="D836" s="6"/>
    </row>
    <row r="837" spans="1:4" x14ac:dyDescent="0.2">
      <c r="A837">
        <v>832</v>
      </c>
      <c r="B837" s="14">
        <f>'EstExp 12-20'!F15</f>
        <v>0</v>
      </c>
      <c r="C837" s="5">
        <f t="shared" si="10"/>
        <v>832</v>
      </c>
      <c r="D837" s="6"/>
    </row>
    <row r="838" spans="1:4" x14ac:dyDescent="0.2">
      <c r="A838">
        <v>833</v>
      </c>
      <c r="B838" s="14">
        <f>'EstExp 12-20'!F34</f>
        <v>33700</v>
      </c>
      <c r="C838" s="5">
        <f t="shared" si="10"/>
        <v>-32867</v>
      </c>
      <c r="D838" s="6"/>
    </row>
    <row r="839" spans="1:4" x14ac:dyDescent="0.2">
      <c r="A839">
        <v>834</v>
      </c>
      <c r="B839" s="14">
        <f>'EstExp 12-20'!F38</f>
        <v>2000</v>
      </c>
      <c r="C839" s="5">
        <f t="shared" si="10"/>
        <v>-1166</v>
      </c>
      <c r="D839" s="6"/>
    </row>
    <row r="840" spans="1:4" x14ac:dyDescent="0.2">
      <c r="A840">
        <v>835</v>
      </c>
      <c r="B840" s="14">
        <f>'EstExp 12-20'!F39</f>
        <v>0</v>
      </c>
      <c r="C840" s="5">
        <f t="shared" ref="C840:C903" si="11">A840-B840</f>
        <v>835</v>
      </c>
      <c r="D840" s="6"/>
    </row>
    <row r="841" spans="1:4" x14ac:dyDescent="0.2">
      <c r="A841">
        <v>836</v>
      </c>
      <c r="B841" s="14">
        <f>'EstExp 12-20'!F40</f>
        <v>1500</v>
      </c>
      <c r="C841" s="5">
        <f t="shared" si="11"/>
        <v>-664</v>
      </c>
      <c r="D841" s="6"/>
    </row>
    <row r="842" spans="1:4" x14ac:dyDescent="0.2">
      <c r="A842">
        <v>837</v>
      </c>
      <c r="B842" s="14">
        <f>'EstExp 12-20'!F41</f>
        <v>0</v>
      </c>
      <c r="C842" s="5">
        <f t="shared" si="11"/>
        <v>837</v>
      </c>
      <c r="D842" s="6"/>
    </row>
    <row r="843" spans="1:4" x14ac:dyDescent="0.2">
      <c r="A843">
        <v>838</v>
      </c>
      <c r="B843" s="14">
        <f>'EstExp 12-20'!F42</f>
        <v>0</v>
      </c>
      <c r="C843" s="5">
        <f t="shared" si="11"/>
        <v>838</v>
      </c>
      <c r="D843" s="6"/>
    </row>
    <row r="844" spans="1:4" x14ac:dyDescent="0.2">
      <c r="A844">
        <v>839</v>
      </c>
      <c r="B844" s="14">
        <f>'EstExp 12-20'!F43</f>
        <v>0</v>
      </c>
      <c r="C844" s="5">
        <f t="shared" si="11"/>
        <v>839</v>
      </c>
      <c r="D844" s="6"/>
    </row>
    <row r="845" spans="1:4" x14ac:dyDescent="0.2">
      <c r="A845">
        <v>840</v>
      </c>
      <c r="B845" s="14">
        <f>'EstExp 12-20'!F44</f>
        <v>3500</v>
      </c>
      <c r="C845" s="5">
        <f t="shared" si="11"/>
        <v>-2660</v>
      </c>
      <c r="D845" s="6"/>
    </row>
    <row r="846" spans="1:4" x14ac:dyDescent="0.2">
      <c r="A846">
        <v>841</v>
      </c>
      <c r="B846" s="14">
        <f>'EstExp 12-20'!F46</f>
        <v>0</v>
      </c>
      <c r="C846" s="5">
        <f t="shared" si="11"/>
        <v>841</v>
      </c>
      <c r="D846" s="6"/>
    </row>
    <row r="847" spans="1:4" x14ac:dyDescent="0.2">
      <c r="A847">
        <v>842</v>
      </c>
      <c r="B847" s="14">
        <f>'EstExp 12-20'!F47</f>
        <v>2500</v>
      </c>
      <c r="C847" s="5">
        <f t="shared" si="11"/>
        <v>-1658</v>
      </c>
      <c r="D847" s="6"/>
    </row>
    <row r="848" spans="1:4" x14ac:dyDescent="0.2">
      <c r="A848">
        <v>843</v>
      </c>
      <c r="B848" s="14">
        <f>'EstExp 12-20'!F48</f>
        <v>0</v>
      </c>
      <c r="C848" s="5">
        <f t="shared" si="11"/>
        <v>843</v>
      </c>
      <c r="D848" s="6"/>
    </row>
    <row r="849" spans="1:4" x14ac:dyDescent="0.2">
      <c r="A849">
        <v>844</v>
      </c>
      <c r="B849" s="14">
        <f>'EstExp 12-20'!F49</f>
        <v>2500</v>
      </c>
      <c r="C849" s="5">
        <f t="shared" si="11"/>
        <v>-1656</v>
      </c>
      <c r="D849" s="6"/>
    </row>
    <row r="850" spans="1:4" x14ac:dyDescent="0.2">
      <c r="A850">
        <v>845</v>
      </c>
      <c r="B850" s="14">
        <f>'EstExp 12-20'!F51</f>
        <v>1000</v>
      </c>
      <c r="C850" s="5">
        <f t="shared" si="11"/>
        <v>-155</v>
      </c>
      <c r="D850" s="6"/>
    </row>
    <row r="851" spans="1:4" x14ac:dyDescent="0.2">
      <c r="A851">
        <v>846</v>
      </c>
      <c r="B851" s="14">
        <f>'EstExp 12-20'!F52</f>
        <v>0</v>
      </c>
      <c r="C851" s="5">
        <f t="shared" si="11"/>
        <v>846</v>
      </c>
      <c r="D851" s="6"/>
    </row>
    <row r="852" spans="1:4" x14ac:dyDescent="0.2">
      <c r="A852">
        <v>847</v>
      </c>
      <c r="B852" s="14">
        <f>'EstExp 12-20'!F55</f>
        <v>1000</v>
      </c>
      <c r="C852" s="5">
        <f t="shared" si="11"/>
        <v>-153</v>
      </c>
      <c r="D852" s="6"/>
    </row>
    <row r="853" spans="1:4" x14ac:dyDescent="0.2">
      <c r="A853">
        <v>848</v>
      </c>
      <c r="B853" s="14">
        <f>'EstExp 12-20'!F57</f>
        <v>100</v>
      </c>
      <c r="C853" s="5">
        <f t="shared" si="11"/>
        <v>748</v>
      </c>
      <c r="D853" s="6"/>
    </row>
    <row r="854" spans="1:4" x14ac:dyDescent="0.2">
      <c r="A854">
        <v>849</v>
      </c>
      <c r="B854" s="14">
        <f>'EstExp 12-20'!F58</f>
        <v>0</v>
      </c>
      <c r="C854" s="5">
        <f t="shared" si="11"/>
        <v>849</v>
      </c>
      <c r="D854" s="6"/>
    </row>
    <row r="855" spans="1:4" x14ac:dyDescent="0.2">
      <c r="A855">
        <v>850</v>
      </c>
      <c r="B855" s="14">
        <f>'EstExp 12-20'!F59</f>
        <v>100</v>
      </c>
      <c r="C855" s="5">
        <f t="shared" si="11"/>
        <v>750</v>
      </c>
      <c r="D855" s="6"/>
    </row>
    <row r="856" spans="1:4" x14ac:dyDescent="0.2">
      <c r="A856">
        <v>851</v>
      </c>
      <c r="B856" s="14">
        <f>'EstExp 12-20'!F61</f>
        <v>0</v>
      </c>
      <c r="C856" s="5">
        <f t="shared" si="11"/>
        <v>851</v>
      </c>
      <c r="D856" s="6"/>
    </row>
    <row r="857" spans="1:4" x14ac:dyDescent="0.2">
      <c r="A857">
        <v>852</v>
      </c>
      <c r="B857" s="14">
        <f>'EstExp 12-20'!F62</f>
        <v>500</v>
      </c>
      <c r="C857" s="5">
        <f t="shared" si="11"/>
        <v>352</v>
      </c>
      <c r="D857" s="6"/>
    </row>
    <row r="858" spans="1:4" x14ac:dyDescent="0.2">
      <c r="A858">
        <v>853</v>
      </c>
      <c r="B858" s="14">
        <f>'EstExp 12-20'!F63</f>
        <v>0</v>
      </c>
      <c r="C858" s="5">
        <f t="shared" si="11"/>
        <v>853</v>
      </c>
      <c r="D858" s="6"/>
    </row>
    <row r="859" spans="1:4" x14ac:dyDescent="0.2">
      <c r="A859">
        <v>854</v>
      </c>
      <c r="B859" s="14">
        <f>'EstExp 12-20'!F64</f>
        <v>0</v>
      </c>
      <c r="C859" s="5">
        <f t="shared" si="11"/>
        <v>854</v>
      </c>
      <c r="D859" s="6"/>
    </row>
    <row r="860" spans="1:4" x14ac:dyDescent="0.2">
      <c r="A860">
        <v>855</v>
      </c>
      <c r="B860" s="14">
        <f>'EstExp 12-20'!F65</f>
        <v>69000</v>
      </c>
      <c r="C860" s="5">
        <f t="shared" si="11"/>
        <v>-68145</v>
      </c>
      <c r="D860" s="6"/>
    </row>
    <row r="861" spans="1:4" x14ac:dyDescent="0.2">
      <c r="A861">
        <v>856</v>
      </c>
      <c r="B861" s="14">
        <f>'EstExp 12-20'!F66</f>
        <v>0</v>
      </c>
      <c r="C861" s="5">
        <f t="shared" si="11"/>
        <v>856</v>
      </c>
      <c r="D861" s="6"/>
    </row>
    <row r="862" spans="1:4" x14ac:dyDescent="0.2">
      <c r="A862" s="3">
        <v>857</v>
      </c>
      <c r="D862" s="7"/>
    </row>
    <row r="863" spans="1:4" x14ac:dyDescent="0.2">
      <c r="A863">
        <v>858</v>
      </c>
      <c r="B863" s="14">
        <f>'EstExp 12-20'!F67</f>
        <v>69500</v>
      </c>
      <c r="C863" s="5">
        <f t="shared" si="11"/>
        <v>-68642</v>
      </c>
      <c r="D863" s="6"/>
    </row>
    <row r="864" spans="1:4" x14ac:dyDescent="0.2">
      <c r="A864">
        <v>859</v>
      </c>
      <c r="B864" s="14">
        <f>'EstExp 12-20'!F69</f>
        <v>0</v>
      </c>
      <c r="C864" s="5">
        <f t="shared" si="11"/>
        <v>859</v>
      </c>
      <c r="D864" s="6"/>
    </row>
    <row r="865" spans="1:4" x14ac:dyDescent="0.2">
      <c r="A865">
        <v>860</v>
      </c>
      <c r="B865" s="14">
        <f>'EstExp 12-20'!F70</f>
        <v>0</v>
      </c>
      <c r="C865" s="5">
        <f t="shared" si="11"/>
        <v>860</v>
      </c>
      <c r="D865" s="6"/>
    </row>
    <row r="866" spans="1:4" x14ac:dyDescent="0.2">
      <c r="A866">
        <v>861</v>
      </c>
      <c r="B866" s="14">
        <f>'EstExp 12-20'!F71</f>
        <v>0</v>
      </c>
      <c r="C866" s="5">
        <f t="shared" si="11"/>
        <v>861</v>
      </c>
      <c r="D866" s="6"/>
    </row>
    <row r="867" spans="1:4" x14ac:dyDescent="0.2">
      <c r="A867">
        <v>862</v>
      </c>
      <c r="B867" s="14">
        <f>'EstExp 12-20'!F72</f>
        <v>0</v>
      </c>
      <c r="C867" s="5">
        <f t="shared" si="11"/>
        <v>862</v>
      </c>
      <c r="D867" s="6"/>
    </row>
    <row r="868" spans="1:4" x14ac:dyDescent="0.2">
      <c r="A868" s="3">
        <v>863</v>
      </c>
      <c r="D868" s="7"/>
    </row>
    <row r="869" spans="1:4" x14ac:dyDescent="0.2">
      <c r="A869">
        <v>864</v>
      </c>
      <c r="B869" s="14">
        <f>'EstExp 12-20'!F73</f>
        <v>0</v>
      </c>
      <c r="C869" s="5">
        <f t="shared" si="11"/>
        <v>864</v>
      </c>
      <c r="D869" s="6"/>
    </row>
    <row r="870" spans="1:4" x14ac:dyDescent="0.2">
      <c r="A870" s="3">
        <v>865</v>
      </c>
      <c r="D870" s="7"/>
    </row>
    <row r="871" spans="1:4" x14ac:dyDescent="0.2">
      <c r="A871">
        <v>866</v>
      </c>
      <c r="B871" s="14">
        <f>'EstExp 12-20'!F74</f>
        <v>0</v>
      </c>
      <c r="C871" s="5">
        <f t="shared" si="11"/>
        <v>866</v>
      </c>
      <c r="D871" s="6"/>
    </row>
    <row r="872" spans="1:4" x14ac:dyDescent="0.2">
      <c r="A872">
        <v>867</v>
      </c>
      <c r="B872" s="14">
        <f>'EstExp 12-20'!F75</f>
        <v>0</v>
      </c>
      <c r="C872" s="5">
        <f t="shared" si="11"/>
        <v>867</v>
      </c>
      <c r="D872" s="6"/>
    </row>
    <row r="873" spans="1:4" x14ac:dyDescent="0.2">
      <c r="A873">
        <v>868</v>
      </c>
      <c r="B873" s="14">
        <f>'EstExp 12-20'!F76</f>
        <v>76600</v>
      </c>
      <c r="C873" s="5">
        <f t="shared" si="11"/>
        <v>-75732</v>
      </c>
      <c r="D873" s="6"/>
    </row>
    <row r="874" spans="1:4" x14ac:dyDescent="0.2">
      <c r="A874">
        <v>869</v>
      </c>
      <c r="B874" s="14">
        <f>'EstExp 12-20'!F77</f>
        <v>0</v>
      </c>
      <c r="C874" s="5">
        <f t="shared" si="11"/>
        <v>869</v>
      </c>
      <c r="D874" s="6"/>
    </row>
    <row r="875" spans="1:4" x14ac:dyDescent="0.2">
      <c r="A875">
        <v>870</v>
      </c>
      <c r="B875" s="14">
        <f>'EstExp 12-20'!F116</f>
        <v>110300</v>
      </c>
      <c r="C875" s="5">
        <f t="shared" si="11"/>
        <v>-109430</v>
      </c>
      <c r="D875" s="6"/>
    </row>
    <row r="876" spans="1:4" x14ac:dyDescent="0.2">
      <c r="A876" s="3">
        <v>871</v>
      </c>
      <c r="D876" s="7"/>
    </row>
    <row r="877" spans="1:4" x14ac:dyDescent="0.2">
      <c r="A877" s="3">
        <v>872</v>
      </c>
      <c r="D877" s="7"/>
    </row>
    <row r="878" spans="1:4" x14ac:dyDescent="0.2">
      <c r="A878" s="3">
        <v>873</v>
      </c>
      <c r="D878" s="7"/>
    </row>
    <row r="879" spans="1:4" x14ac:dyDescent="0.2">
      <c r="A879" s="3">
        <v>874</v>
      </c>
      <c r="D879" s="7"/>
    </row>
    <row r="880" spans="1:4" x14ac:dyDescent="0.2">
      <c r="A880" s="3">
        <v>875</v>
      </c>
      <c r="D880" s="7"/>
    </row>
    <row r="881" spans="1:4" x14ac:dyDescent="0.2">
      <c r="A881">
        <v>876</v>
      </c>
      <c r="B881" s="14">
        <f>'EstExp 12-20'!G5</f>
        <v>40000</v>
      </c>
      <c r="C881" s="5">
        <f t="shared" si="11"/>
        <v>-39124</v>
      </c>
      <c r="D881" s="6"/>
    </row>
    <row r="882" spans="1:4" x14ac:dyDescent="0.2">
      <c r="A882">
        <v>877</v>
      </c>
      <c r="B882" s="14">
        <f>'EstExp 12-20'!G16</f>
        <v>0</v>
      </c>
      <c r="C882" s="5">
        <f t="shared" si="11"/>
        <v>877</v>
      </c>
      <c r="D882" s="6"/>
    </row>
    <row r="883" spans="1:4" x14ac:dyDescent="0.2">
      <c r="A883" s="3">
        <v>878</v>
      </c>
      <c r="D883" s="7"/>
    </row>
    <row r="884" spans="1:4" x14ac:dyDescent="0.2">
      <c r="A884" s="3">
        <v>879</v>
      </c>
      <c r="D884" s="7"/>
    </row>
    <row r="885" spans="1:4" x14ac:dyDescent="0.2">
      <c r="A885" s="3">
        <v>880</v>
      </c>
      <c r="D885" s="7"/>
    </row>
    <row r="886" spans="1:4" x14ac:dyDescent="0.2">
      <c r="A886" s="3">
        <v>881</v>
      </c>
      <c r="D886" s="7"/>
    </row>
    <row r="887" spans="1:4" x14ac:dyDescent="0.2">
      <c r="A887" s="3">
        <v>882</v>
      </c>
      <c r="D887" s="7"/>
    </row>
    <row r="888" spans="1:4" x14ac:dyDescent="0.2">
      <c r="A888">
        <v>883</v>
      </c>
      <c r="B888" s="14">
        <f>'EstExp 12-20'!G18</f>
        <v>0</v>
      </c>
      <c r="C888" s="5">
        <f t="shared" si="11"/>
        <v>883</v>
      </c>
      <c r="D888" s="6"/>
    </row>
    <row r="889" spans="1:4" x14ac:dyDescent="0.2">
      <c r="A889" s="3">
        <v>884</v>
      </c>
      <c r="D889" s="7"/>
    </row>
    <row r="890" spans="1:4" x14ac:dyDescent="0.2">
      <c r="A890" s="3">
        <v>885</v>
      </c>
      <c r="D890" s="7"/>
    </row>
    <row r="891" spans="1:4" x14ac:dyDescent="0.2">
      <c r="A891" s="3">
        <v>886</v>
      </c>
      <c r="D891" s="7"/>
    </row>
    <row r="892" spans="1:4" x14ac:dyDescent="0.2">
      <c r="A892">
        <v>887</v>
      </c>
      <c r="B892" s="14">
        <f>'EstExp 12-20'!G12</f>
        <v>0</v>
      </c>
      <c r="C892" s="5">
        <f t="shared" si="11"/>
        <v>887</v>
      </c>
      <c r="D892" s="6"/>
    </row>
    <row r="893" spans="1:4" x14ac:dyDescent="0.2">
      <c r="A893">
        <v>888</v>
      </c>
      <c r="B893" s="14">
        <f>'EstExp 12-20'!G13</f>
        <v>0</v>
      </c>
      <c r="C893" s="5">
        <f t="shared" si="11"/>
        <v>888</v>
      </c>
      <c r="D893" s="6"/>
    </row>
    <row r="894" spans="1:4" x14ac:dyDescent="0.2">
      <c r="A894">
        <v>889</v>
      </c>
      <c r="B894" s="14">
        <f>'EstExp 12-20'!G14</f>
        <v>0</v>
      </c>
      <c r="C894" s="5">
        <f t="shared" si="11"/>
        <v>889</v>
      </c>
      <c r="D894" s="6"/>
    </row>
    <row r="895" spans="1:4" x14ac:dyDescent="0.2">
      <c r="A895">
        <v>890</v>
      </c>
      <c r="B895" s="14">
        <f>'EstExp 12-20'!G15</f>
        <v>0</v>
      </c>
      <c r="C895" s="5">
        <f t="shared" si="11"/>
        <v>890</v>
      </c>
      <c r="D895" s="6"/>
    </row>
    <row r="896" spans="1:4" x14ac:dyDescent="0.2">
      <c r="A896">
        <v>891</v>
      </c>
      <c r="B896" s="14">
        <f>'EstExp 12-20'!G34</f>
        <v>74500</v>
      </c>
      <c r="C896" s="5">
        <f t="shared" si="11"/>
        <v>-73609</v>
      </c>
      <c r="D896" s="6"/>
    </row>
    <row r="897" spans="1:4" x14ac:dyDescent="0.2">
      <c r="A897">
        <v>892</v>
      </c>
      <c r="B897" s="14">
        <f>'EstExp 12-20'!G38</f>
        <v>0</v>
      </c>
      <c r="C897" s="5">
        <f t="shared" si="11"/>
        <v>892</v>
      </c>
      <c r="D897" s="6"/>
    </row>
    <row r="898" spans="1:4" x14ac:dyDescent="0.2">
      <c r="A898">
        <v>893</v>
      </c>
      <c r="B898" s="14">
        <f>'EstExp 12-20'!G39</f>
        <v>0</v>
      </c>
      <c r="C898" s="5">
        <f t="shared" si="11"/>
        <v>893</v>
      </c>
      <c r="D898" s="6"/>
    </row>
    <row r="899" spans="1:4" x14ac:dyDescent="0.2">
      <c r="A899">
        <v>894</v>
      </c>
      <c r="B899" s="14">
        <f>'EstExp 12-20'!G40</f>
        <v>0</v>
      </c>
      <c r="C899" s="5">
        <f t="shared" si="11"/>
        <v>894</v>
      </c>
      <c r="D899" s="6"/>
    </row>
    <row r="900" spans="1:4" x14ac:dyDescent="0.2">
      <c r="A900">
        <v>895</v>
      </c>
      <c r="B900" s="14">
        <f>'EstExp 12-20'!G41</f>
        <v>0</v>
      </c>
      <c r="C900" s="5">
        <f t="shared" si="11"/>
        <v>895</v>
      </c>
      <c r="D900" s="6"/>
    </row>
    <row r="901" spans="1:4" x14ac:dyDescent="0.2">
      <c r="A901">
        <v>896</v>
      </c>
      <c r="B901" s="14">
        <f>'EstExp 12-20'!G42</f>
        <v>0</v>
      </c>
      <c r="C901" s="5">
        <f t="shared" si="11"/>
        <v>896</v>
      </c>
      <c r="D901" s="6"/>
    </row>
    <row r="902" spans="1:4" x14ac:dyDescent="0.2">
      <c r="A902">
        <v>897</v>
      </c>
      <c r="B902" s="14">
        <f>'EstExp 12-20'!G43</f>
        <v>0</v>
      </c>
      <c r="C902" s="5">
        <f t="shared" si="11"/>
        <v>897</v>
      </c>
      <c r="D902" s="6"/>
    </row>
    <row r="903" spans="1:4" x14ac:dyDescent="0.2">
      <c r="A903">
        <v>898</v>
      </c>
      <c r="B903" s="14">
        <f>'EstExp 12-20'!G44</f>
        <v>0</v>
      </c>
      <c r="C903" s="5">
        <f t="shared" si="11"/>
        <v>898</v>
      </c>
      <c r="D903" s="6"/>
    </row>
    <row r="904" spans="1:4" x14ac:dyDescent="0.2">
      <c r="A904">
        <v>899</v>
      </c>
      <c r="B904" s="14">
        <f>'EstExp 12-20'!G46</f>
        <v>0</v>
      </c>
      <c r="C904" s="5">
        <f t="shared" ref="C904:C967" si="12">A904-B904</f>
        <v>899</v>
      </c>
      <c r="D904" s="6"/>
    </row>
    <row r="905" spans="1:4" x14ac:dyDescent="0.2">
      <c r="A905">
        <v>900</v>
      </c>
      <c r="B905" s="14">
        <f>'EstExp 12-20'!G47</f>
        <v>0</v>
      </c>
      <c r="C905" s="5">
        <f t="shared" si="12"/>
        <v>900</v>
      </c>
      <c r="D905" s="6"/>
    </row>
    <row r="906" spans="1:4" x14ac:dyDescent="0.2">
      <c r="A906">
        <v>901</v>
      </c>
      <c r="B906" s="14">
        <f>'EstExp 12-20'!G48</f>
        <v>0</v>
      </c>
      <c r="C906" s="5">
        <f t="shared" si="12"/>
        <v>901</v>
      </c>
      <c r="D906" s="6"/>
    </row>
    <row r="907" spans="1:4" x14ac:dyDescent="0.2">
      <c r="A907">
        <v>902</v>
      </c>
      <c r="B907" s="14">
        <f>'EstExp 12-20'!G49</f>
        <v>0</v>
      </c>
      <c r="C907" s="5">
        <f t="shared" si="12"/>
        <v>902</v>
      </c>
      <c r="D907" s="6"/>
    </row>
    <row r="908" spans="1:4" x14ac:dyDescent="0.2">
      <c r="A908">
        <v>903</v>
      </c>
      <c r="B908" s="14">
        <f>'EstExp 12-20'!G51</f>
        <v>0</v>
      </c>
      <c r="C908" s="5">
        <f t="shared" si="12"/>
        <v>903</v>
      </c>
      <c r="D908" s="6"/>
    </row>
    <row r="909" spans="1:4" x14ac:dyDescent="0.2">
      <c r="A909">
        <v>904</v>
      </c>
      <c r="B909" s="14">
        <f>'EstExp 12-20'!G52</f>
        <v>0</v>
      </c>
      <c r="C909" s="5">
        <f t="shared" si="12"/>
        <v>904</v>
      </c>
      <c r="D909" s="6"/>
    </row>
    <row r="910" spans="1:4" x14ac:dyDescent="0.2">
      <c r="A910">
        <v>905</v>
      </c>
      <c r="B910" s="14">
        <f>'EstExp 12-20'!G55</f>
        <v>0</v>
      </c>
      <c r="C910" s="5">
        <f t="shared" si="12"/>
        <v>905</v>
      </c>
      <c r="D910" s="6"/>
    </row>
    <row r="911" spans="1:4" x14ac:dyDescent="0.2">
      <c r="A911">
        <v>906</v>
      </c>
      <c r="B911" s="14">
        <f>'EstExp 12-20'!G57</f>
        <v>0</v>
      </c>
      <c r="C911" s="5">
        <f t="shared" si="12"/>
        <v>906</v>
      </c>
      <c r="D911" s="6"/>
    </row>
    <row r="912" spans="1:4" x14ac:dyDescent="0.2">
      <c r="A912">
        <v>907</v>
      </c>
      <c r="B912" s="14">
        <f>'EstExp 12-20'!G58</f>
        <v>0</v>
      </c>
      <c r="C912" s="5">
        <f t="shared" si="12"/>
        <v>907</v>
      </c>
      <c r="D912" s="6"/>
    </row>
    <row r="913" spans="1:4" x14ac:dyDescent="0.2">
      <c r="A913">
        <v>908</v>
      </c>
      <c r="B913" s="14">
        <f>'EstExp 12-20'!G59</f>
        <v>0</v>
      </c>
      <c r="C913" s="5">
        <f t="shared" si="12"/>
        <v>908</v>
      </c>
      <c r="D913" s="6"/>
    </row>
    <row r="914" spans="1:4" x14ac:dyDescent="0.2">
      <c r="A914">
        <v>909</v>
      </c>
      <c r="B914" s="14">
        <f>'EstExp 12-20'!G61</f>
        <v>0</v>
      </c>
      <c r="C914" s="5">
        <f t="shared" si="12"/>
        <v>909</v>
      </c>
      <c r="D914" s="6"/>
    </row>
    <row r="915" spans="1:4" x14ac:dyDescent="0.2">
      <c r="A915">
        <v>910</v>
      </c>
      <c r="B915" s="14">
        <f>'EstExp 12-20'!G62</f>
        <v>0</v>
      </c>
      <c r="C915" s="5">
        <f t="shared" si="12"/>
        <v>910</v>
      </c>
      <c r="D915" s="6"/>
    </row>
    <row r="916" spans="1:4" x14ac:dyDescent="0.2">
      <c r="A916">
        <v>911</v>
      </c>
      <c r="B916" s="14">
        <f>'EstExp 12-20'!G63</f>
        <v>0</v>
      </c>
      <c r="C916" s="5">
        <f t="shared" si="12"/>
        <v>911</v>
      </c>
      <c r="D916" s="6"/>
    </row>
    <row r="917" spans="1:4" x14ac:dyDescent="0.2">
      <c r="A917">
        <v>912</v>
      </c>
      <c r="B917" s="14">
        <f>'EstExp 12-20'!G64</f>
        <v>0</v>
      </c>
      <c r="C917" s="5">
        <f t="shared" si="12"/>
        <v>912</v>
      </c>
      <c r="D917" s="6"/>
    </row>
    <row r="918" spans="1:4" x14ac:dyDescent="0.2">
      <c r="A918">
        <v>913</v>
      </c>
      <c r="B918" s="14">
        <f>'EstExp 12-20'!G65</f>
        <v>0</v>
      </c>
      <c r="C918" s="5">
        <f t="shared" si="12"/>
        <v>913</v>
      </c>
      <c r="D918" s="6"/>
    </row>
    <row r="919" spans="1:4" x14ac:dyDescent="0.2">
      <c r="A919">
        <v>914</v>
      </c>
      <c r="B919" s="14">
        <f>'EstExp 12-20'!G66</f>
        <v>0</v>
      </c>
      <c r="C919" s="5">
        <f t="shared" si="12"/>
        <v>914</v>
      </c>
      <c r="D919" s="6"/>
    </row>
    <row r="920" spans="1:4" x14ac:dyDescent="0.2">
      <c r="A920" s="3">
        <v>915</v>
      </c>
      <c r="D920" s="7"/>
    </row>
    <row r="921" spans="1:4" x14ac:dyDescent="0.2">
      <c r="A921">
        <v>916</v>
      </c>
      <c r="B921" s="14">
        <f>'EstExp 12-20'!G67</f>
        <v>0</v>
      </c>
      <c r="C921" s="5">
        <f t="shared" si="12"/>
        <v>916</v>
      </c>
      <c r="D921" s="6"/>
    </row>
    <row r="922" spans="1:4" x14ac:dyDescent="0.2">
      <c r="A922">
        <v>917</v>
      </c>
      <c r="B922" s="14">
        <f>'EstExp 12-20'!G69</f>
        <v>0</v>
      </c>
      <c r="C922" s="5">
        <f t="shared" si="12"/>
        <v>917</v>
      </c>
      <c r="D922" s="6"/>
    </row>
    <row r="923" spans="1:4" x14ac:dyDescent="0.2">
      <c r="A923">
        <v>918</v>
      </c>
      <c r="B923" s="14">
        <f>'EstExp 12-20'!G70</f>
        <v>0</v>
      </c>
      <c r="C923" s="5">
        <f t="shared" si="12"/>
        <v>918</v>
      </c>
      <c r="D923" s="6"/>
    </row>
    <row r="924" spans="1:4" x14ac:dyDescent="0.2">
      <c r="A924">
        <v>919</v>
      </c>
      <c r="B924" s="14">
        <f>'EstExp 12-20'!G71</f>
        <v>0</v>
      </c>
      <c r="C924" s="5">
        <f t="shared" si="12"/>
        <v>919</v>
      </c>
      <c r="D924" s="6"/>
    </row>
    <row r="925" spans="1:4" x14ac:dyDescent="0.2">
      <c r="A925">
        <v>920</v>
      </c>
      <c r="B925" s="14">
        <f>'EstExp 12-20'!G72</f>
        <v>0</v>
      </c>
      <c r="C925" s="5">
        <f t="shared" si="12"/>
        <v>920</v>
      </c>
      <c r="D925" s="6"/>
    </row>
    <row r="926" spans="1:4" x14ac:dyDescent="0.2">
      <c r="A926" s="3">
        <v>921</v>
      </c>
      <c r="D926" s="7"/>
    </row>
    <row r="927" spans="1:4" x14ac:dyDescent="0.2">
      <c r="A927">
        <v>922</v>
      </c>
      <c r="B927" s="14">
        <f>'EstExp 12-20'!G73</f>
        <v>0</v>
      </c>
      <c r="C927" s="5">
        <f t="shared" si="12"/>
        <v>922</v>
      </c>
      <c r="D927" s="6"/>
    </row>
    <row r="928" spans="1:4" x14ac:dyDescent="0.2">
      <c r="A928" s="3">
        <v>923</v>
      </c>
      <c r="D928" s="7"/>
    </row>
    <row r="929" spans="1:4" x14ac:dyDescent="0.2">
      <c r="A929">
        <v>924</v>
      </c>
      <c r="B929" s="14">
        <f>'EstExp 12-20'!G74</f>
        <v>0</v>
      </c>
      <c r="C929" s="5">
        <f t="shared" si="12"/>
        <v>924</v>
      </c>
      <c r="D929" s="6"/>
    </row>
    <row r="930" spans="1:4" x14ac:dyDescent="0.2">
      <c r="A930">
        <v>925</v>
      </c>
      <c r="B930" s="14">
        <f>'EstExp 12-20'!G75</f>
        <v>0</v>
      </c>
      <c r="C930" s="5">
        <f t="shared" si="12"/>
        <v>925</v>
      </c>
      <c r="D930" s="6"/>
    </row>
    <row r="931" spans="1:4" x14ac:dyDescent="0.2">
      <c r="A931">
        <v>926</v>
      </c>
      <c r="B931" s="14">
        <f>'EstExp 12-20'!G76</f>
        <v>0</v>
      </c>
      <c r="C931" s="5">
        <f t="shared" si="12"/>
        <v>926</v>
      </c>
      <c r="D931" s="6"/>
    </row>
    <row r="932" spans="1:4" x14ac:dyDescent="0.2">
      <c r="A932">
        <v>927</v>
      </c>
      <c r="B932" s="14">
        <f>'EstExp 12-20'!G77</f>
        <v>0</v>
      </c>
      <c r="C932" s="5">
        <f t="shared" si="12"/>
        <v>927</v>
      </c>
      <c r="D932" s="6"/>
    </row>
    <row r="933" spans="1:4" x14ac:dyDescent="0.2">
      <c r="A933">
        <v>928</v>
      </c>
      <c r="B933" s="14">
        <f>'EstExp 12-20'!G116</f>
        <v>74500</v>
      </c>
      <c r="C933" s="5">
        <f t="shared" si="12"/>
        <v>-73572</v>
      </c>
      <c r="D933" s="6"/>
    </row>
    <row r="934" spans="1:4" x14ac:dyDescent="0.2">
      <c r="A934" s="3">
        <v>929</v>
      </c>
      <c r="D934" s="7"/>
    </row>
    <row r="935" spans="1:4" x14ac:dyDescent="0.2">
      <c r="A935" s="3">
        <v>930</v>
      </c>
      <c r="D935" s="7"/>
    </row>
    <row r="936" spans="1:4" x14ac:dyDescent="0.2">
      <c r="A936" s="3">
        <v>931</v>
      </c>
      <c r="D936" s="7"/>
    </row>
    <row r="937" spans="1:4" x14ac:dyDescent="0.2">
      <c r="A937" s="3">
        <v>932</v>
      </c>
      <c r="D937" s="7"/>
    </row>
    <row r="938" spans="1:4" x14ac:dyDescent="0.2">
      <c r="A938" s="3">
        <v>933</v>
      </c>
      <c r="D938" s="7"/>
    </row>
    <row r="939" spans="1:4" x14ac:dyDescent="0.2">
      <c r="A939">
        <v>934</v>
      </c>
      <c r="B939" s="14">
        <f>'EstExp 12-20'!H5</f>
        <v>0</v>
      </c>
      <c r="C939" s="5">
        <f t="shared" si="12"/>
        <v>934</v>
      </c>
      <c r="D939" s="6"/>
    </row>
    <row r="940" spans="1:4" x14ac:dyDescent="0.2">
      <c r="A940">
        <v>935</v>
      </c>
      <c r="B940" s="14">
        <f>'EstExp 12-20'!H16</f>
        <v>0</v>
      </c>
      <c r="C940" s="5">
        <f t="shared" si="12"/>
        <v>935</v>
      </c>
      <c r="D940" s="6"/>
    </row>
    <row r="941" spans="1:4" x14ac:dyDescent="0.2">
      <c r="A941" s="3">
        <v>936</v>
      </c>
      <c r="D941" s="7"/>
    </row>
    <row r="942" spans="1:4" x14ac:dyDescent="0.2">
      <c r="A942" s="3">
        <v>937</v>
      </c>
      <c r="D942" s="7"/>
    </row>
    <row r="943" spans="1:4" x14ac:dyDescent="0.2">
      <c r="A943" s="3">
        <v>938</v>
      </c>
      <c r="D943" s="7"/>
    </row>
    <row r="944" spans="1:4" x14ac:dyDescent="0.2">
      <c r="A944" s="3">
        <v>939</v>
      </c>
      <c r="D944" s="7"/>
    </row>
    <row r="945" spans="1:4" x14ac:dyDescent="0.2">
      <c r="A945" s="3">
        <v>940</v>
      </c>
      <c r="D945" s="7"/>
    </row>
    <row r="946" spans="1:4" x14ac:dyDescent="0.2">
      <c r="A946">
        <v>941</v>
      </c>
      <c r="B946" s="14">
        <f>'EstExp 12-20'!H18</f>
        <v>0</v>
      </c>
      <c r="C946" s="5">
        <f t="shared" si="12"/>
        <v>941</v>
      </c>
      <c r="D946" s="6"/>
    </row>
    <row r="947" spans="1:4" x14ac:dyDescent="0.2">
      <c r="A947" s="3">
        <v>942</v>
      </c>
      <c r="D947" s="7"/>
    </row>
    <row r="948" spans="1:4" x14ac:dyDescent="0.2">
      <c r="A948" s="3">
        <v>943</v>
      </c>
      <c r="D948" s="7"/>
    </row>
    <row r="949" spans="1:4" x14ac:dyDescent="0.2">
      <c r="A949" s="3">
        <v>944</v>
      </c>
      <c r="D949" s="7"/>
    </row>
    <row r="950" spans="1:4" x14ac:dyDescent="0.2">
      <c r="A950">
        <v>945</v>
      </c>
      <c r="B950" s="14">
        <f>'EstExp 12-20'!H12</f>
        <v>0</v>
      </c>
      <c r="C950" s="5">
        <f t="shared" si="12"/>
        <v>945</v>
      </c>
      <c r="D950" s="6"/>
    </row>
    <row r="951" spans="1:4" x14ac:dyDescent="0.2">
      <c r="A951">
        <v>946</v>
      </c>
      <c r="B951" s="14">
        <f>'EstExp 12-20'!H13</f>
        <v>0</v>
      </c>
      <c r="C951" s="5">
        <f t="shared" si="12"/>
        <v>946</v>
      </c>
      <c r="D951" s="6"/>
    </row>
    <row r="952" spans="1:4" x14ac:dyDescent="0.2">
      <c r="A952">
        <v>947</v>
      </c>
      <c r="B952" s="14">
        <f>'EstExp 12-20'!H14</f>
        <v>0</v>
      </c>
      <c r="C952" s="5">
        <f t="shared" si="12"/>
        <v>947</v>
      </c>
      <c r="D952" s="6"/>
    </row>
    <row r="953" spans="1:4" x14ac:dyDescent="0.2">
      <c r="A953">
        <v>948</v>
      </c>
      <c r="B953" s="14">
        <f>'EstExp 12-20'!H15</f>
        <v>0</v>
      </c>
      <c r="C953" s="5">
        <f t="shared" si="12"/>
        <v>948</v>
      </c>
      <c r="D953" s="6"/>
    </row>
    <row r="954" spans="1:4" x14ac:dyDescent="0.2">
      <c r="A954">
        <v>949</v>
      </c>
      <c r="B954" s="14">
        <f>'EstExp 12-20'!H34</f>
        <v>0</v>
      </c>
      <c r="C954" s="5">
        <f t="shared" si="12"/>
        <v>949</v>
      </c>
      <c r="D954" s="6"/>
    </row>
    <row r="955" spans="1:4" x14ac:dyDescent="0.2">
      <c r="A955">
        <v>950</v>
      </c>
      <c r="B955" s="14">
        <f>'EstExp 12-20'!H38</f>
        <v>0</v>
      </c>
      <c r="C955" s="5">
        <f t="shared" si="12"/>
        <v>950</v>
      </c>
      <c r="D955" s="6"/>
    </row>
    <row r="956" spans="1:4" x14ac:dyDescent="0.2">
      <c r="A956">
        <v>951</v>
      </c>
      <c r="B956" s="14">
        <f>'EstExp 12-20'!H39</f>
        <v>0</v>
      </c>
      <c r="C956" s="5">
        <f t="shared" si="12"/>
        <v>951</v>
      </c>
      <c r="D956" s="6"/>
    </row>
    <row r="957" spans="1:4" x14ac:dyDescent="0.2">
      <c r="A957">
        <v>952</v>
      </c>
      <c r="B957" s="14">
        <f>'EstExp 12-20'!H40</f>
        <v>0</v>
      </c>
      <c r="C957" s="5">
        <f t="shared" si="12"/>
        <v>952</v>
      </c>
      <c r="D957" s="6"/>
    </row>
    <row r="958" spans="1:4" x14ac:dyDescent="0.2">
      <c r="A958">
        <v>953</v>
      </c>
      <c r="B958" s="14">
        <f>'EstExp 12-20'!H41</f>
        <v>0</v>
      </c>
      <c r="C958" s="5">
        <f t="shared" si="12"/>
        <v>953</v>
      </c>
      <c r="D958" s="6"/>
    </row>
    <row r="959" spans="1:4" x14ac:dyDescent="0.2">
      <c r="A959">
        <v>954</v>
      </c>
      <c r="B959" s="14">
        <f>'EstExp 12-20'!H42</f>
        <v>0</v>
      </c>
      <c r="C959" s="5">
        <f t="shared" si="12"/>
        <v>954</v>
      </c>
      <c r="D959" s="6"/>
    </row>
    <row r="960" spans="1:4" x14ac:dyDescent="0.2">
      <c r="A960">
        <v>955</v>
      </c>
      <c r="B960" s="14">
        <f>'EstExp 12-20'!H43</f>
        <v>0</v>
      </c>
      <c r="C960" s="5">
        <f t="shared" si="12"/>
        <v>955</v>
      </c>
      <c r="D960" s="6"/>
    </row>
    <row r="961" spans="1:4" x14ac:dyDescent="0.2">
      <c r="A961">
        <v>956</v>
      </c>
      <c r="B961" s="14">
        <f>'EstExp 12-20'!H44</f>
        <v>0</v>
      </c>
      <c r="C961" s="5">
        <f t="shared" si="12"/>
        <v>956</v>
      </c>
      <c r="D961" s="6"/>
    </row>
    <row r="962" spans="1:4" x14ac:dyDescent="0.2">
      <c r="A962">
        <v>957</v>
      </c>
      <c r="B962" s="14">
        <f>'EstExp 12-20'!H46</f>
        <v>0</v>
      </c>
      <c r="C962" s="5">
        <f t="shared" si="12"/>
        <v>957</v>
      </c>
      <c r="D962" s="6"/>
    </row>
    <row r="963" spans="1:4" x14ac:dyDescent="0.2">
      <c r="A963">
        <v>958</v>
      </c>
      <c r="B963" s="14">
        <f>'EstExp 12-20'!H47</f>
        <v>0</v>
      </c>
      <c r="C963" s="5">
        <f t="shared" si="12"/>
        <v>958</v>
      </c>
      <c r="D963" s="6"/>
    </row>
    <row r="964" spans="1:4" x14ac:dyDescent="0.2">
      <c r="A964">
        <v>959</v>
      </c>
      <c r="B964" s="14">
        <f>'EstExp 12-20'!H48</f>
        <v>0</v>
      </c>
      <c r="C964" s="5">
        <f t="shared" si="12"/>
        <v>959</v>
      </c>
      <c r="D964" s="6"/>
    </row>
    <row r="965" spans="1:4" x14ac:dyDescent="0.2">
      <c r="A965">
        <v>960</v>
      </c>
      <c r="B965" s="14">
        <f>'EstExp 12-20'!H49</f>
        <v>0</v>
      </c>
      <c r="C965" s="5">
        <f t="shared" si="12"/>
        <v>960</v>
      </c>
      <c r="D965" s="6"/>
    </row>
    <row r="966" spans="1:4" x14ac:dyDescent="0.2">
      <c r="A966">
        <v>961</v>
      </c>
      <c r="B966" s="14">
        <f>'EstExp 12-20'!H51</f>
        <v>0</v>
      </c>
      <c r="C966" s="5">
        <f t="shared" si="12"/>
        <v>961</v>
      </c>
      <c r="D966" s="6"/>
    </row>
    <row r="967" spans="1:4" x14ac:dyDescent="0.2">
      <c r="A967">
        <v>962</v>
      </c>
      <c r="B967" s="14">
        <f>'EstExp 12-20'!H52</f>
        <v>0</v>
      </c>
      <c r="C967" s="5">
        <f t="shared" si="12"/>
        <v>962</v>
      </c>
      <c r="D967" s="6"/>
    </row>
    <row r="968" spans="1:4" x14ac:dyDescent="0.2">
      <c r="A968">
        <v>963</v>
      </c>
      <c r="B968" s="14">
        <f>'EstExp 12-20'!H55</f>
        <v>0</v>
      </c>
      <c r="C968" s="5">
        <f t="shared" ref="C968:C998" si="13">A968-B968</f>
        <v>963</v>
      </c>
      <c r="D968" s="6"/>
    </row>
    <row r="969" spans="1:4" x14ac:dyDescent="0.2">
      <c r="A969">
        <v>964</v>
      </c>
      <c r="B969" s="14">
        <f>'EstExp 12-20'!H57</f>
        <v>0</v>
      </c>
      <c r="C969" s="5">
        <f t="shared" si="13"/>
        <v>964</v>
      </c>
      <c r="D969" s="6"/>
    </row>
    <row r="970" spans="1:4" x14ac:dyDescent="0.2">
      <c r="A970">
        <v>965</v>
      </c>
      <c r="B970" s="14">
        <f>'EstExp 12-20'!H58</f>
        <v>0</v>
      </c>
      <c r="C970" s="5">
        <f t="shared" si="13"/>
        <v>965</v>
      </c>
      <c r="D970" s="6"/>
    </row>
    <row r="971" spans="1:4" x14ac:dyDescent="0.2">
      <c r="A971">
        <v>966</v>
      </c>
      <c r="B971" s="14">
        <f>'EstExp 12-20'!H59</f>
        <v>0</v>
      </c>
      <c r="C971" s="5">
        <f t="shared" si="13"/>
        <v>966</v>
      </c>
      <c r="D971" s="6"/>
    </row>
    <row r="972" spans="1:4" x14ac:dyDescent="0.2">
      <c r="A972">
        <v>967</v>
      </c>
      <c r="B972" s="14">
        <f>'EstExp 12-20'!H61</f>
        <v>0</v>
      </c>
      <c r="C972" s="5">
        <f t="shared" si="13"/>
        <v>967</v>
      </c>
      <c r="D972" s="6"/>
    </row>
    <row r="973" spans="1:4" x14ac:dyDescent="0.2">
      <c r="A973">
        <v>968</v>
      </c>
      <c r="B973" s="14">
        <f>'EstExp 12-20'!H62</f>
        <v>0</v>
      </c>
      <c r="C973" s="5">
        <f t="shared" si="13"/>
        <v>968</v>
      </c>
      <c r="D973" s="6"/>
    </row>
    <row r="974" spans="1:4" x14ac:dyDescent="0.2">
      <c r="A974">
        <v>969</v>
      </c>
      <c r="B974" s="14">
        <f>'EstExp 12-20'!H63</f>
        <v>0</v>
      </c>
      <c r="C974" s="5">
        <f t="shared" si="13"/>
        <v>969</v>
      </c>
      <c r="D974" s="6"/>
    </row>
    <row r="975" spans="1:4" x14ac:dyDescent="0.2">
      <c r="A975">
        <v>970</v>
      </c>
      <c r="B975" s="14">
        <f>'EstExp 12-20'!H64</f>
        <v>0</v>
      </c>
      <c r="C975" s="5">
        <f t="shared" si="13"/>
        <v>970</v>
      </c>
      <c r="D975" s="6"/>
    </row>
    <row r="976" spans="1:4" x14ac:dyDescent="0.2">
      <c r="A976">
        <v>971</v>
      </c>
      <c r="B976" s="14">
        <f>'EstExp 12-20'!H65</f>
        <v>0</v>
      </c>
      <c r="C976" s="5">
        <f t="shared" si="13"/>
        <v>971</v>
      </c>
      <c r="D976" s="6"/>
    </row>
    <row r="977" spans="1:4" x14ac:dyDescent="0.2">
      <c r="A977">
        <v>972</v>
      </c>
      <c r="B977" s="14">
        <f>'EstExp 12-20'!H66</f>
        <v>0</v>
      </c>
      <c r="C977" s="5">
        <f t="shared" si="13"/>
        <v>972</v>
      </c>
      <c r="D977" s="6"/>
    </row>
    <row r="978" spans="1:4" x14ac:dyDescent="0.2">
      <c r="A978" s="3">
        <v>973</v>
      </c>
      <c r="D978" s="7"/>
    </row>
    <row r="979" spans="1:4" x14ac:dyDescent="0.2">
      <c r="A979">
        <v>974</v>
      </c>
      <c r="B979" s="14">
        <f>'EstExp 12-20'!H67</f>
        <v>0</v>
      </c>
      <c r="C979" s="5">
        <f t="shared" si="13"/>
        <v>974</v>
      </c>
      <c r="D979" s="6"/>
    </row>
    <row r="980" spans="1:4" x14ac:dyDescent="0.2">
      <c r="A980">
        <v>975</v>
      </c>
      <c r="B980" s="14">
        <f>'EstExp 12-20'!H69</f>
        <v>0</v>
      </c>
      <c r="C980" s="5">
        <f t="shared" si="13"/>
        <v>975</v>
      </c>
      <c r="D980" s="6"/>
    </row>
    <row r="981" spans="1:4" x14ac:dyDescent="0.2">
      <c r="A981">
        <v>976</v>
      </c>
      <c r="B981" s="14">
        <f>'EstExp 12-20'!H70</f>
        <v>0</v>
      </c>
      <c r="C981" s="5">
        <f t="shared" si="13"/>
        <v>976</v>
      </c>
      <c r="D981" s="6"/>
    </row>
    <row r="982" spans="1:4" x14ac:dyDescent="0.2">
      <c r="A982">
        <v>977</v>
      </c>
      <c r="B982" s="14">
        <f>'EstExp 12-20'!H71</f>
        <v>0</v>
      </c>
      <c r="C982" s="5">
        <f t="shared" si="13"/>
        <v>977</v>
      </c>
      <c r="D982" s="6"/>
    </row>
    <row r="983" spans="1:4" x14ac:dyDescent="0.2">
      <c r="A983">
        <v>978</v>
      </c>
      <c r="B983" s="14">
        <f>'EstExp 12-20'!H72</f>
        <v>0</v>
      </c>
      <c r="C983" s="5">
        <f t="shared" si="13"/>
        <v>978</v>
      </c>
      <c r="D983" s="6"/>
    </row>
    <row r="984" spans="1:4" x14ac:dyDescent="0.2">
      <c r="A984" s="3">
        <v>979</v>
      </c>
      <c r="D984" s="7"/>
    </row>
    <row r="985" spans="1:4" x14ac:dyDescent="0.2">
      <c r="A985">
        <v>980</v>
      </c>
      <c r="B985" s="14">
        <f>'EstExp 12-20'!H73</f>
        <v>0</v>
      </c>
      <c r="C985" s="5">
        <f t="shared" si="13"/>
        <v>980</v>
      </c>
      <c r="D985" s="6"/>
    </row>
    <row r="986" spans="1:4" x14ac:dyDescent="0.2">
      <c r="A986" s="3">
        <v>981</v>
      </c>
      <c r="D986" s="7"/>
    </row>
    <row r="987" spans="1:4" x14ac:dyDescent="0.2">
      <c r="A987">
        <v>982</v>
      </c>
      <c r="B987" s="14">
        <f>'EstExp 12-20'!H74</f>
        <v>0</v>
      </c>
      <c r="C987" s="5">
        <f t="shared" si="13"/>
        <v>982</v>
      </c>
      <c r="D987" s="6"/>
    </row>
    <row r="988" spans="1:4" x14ac:dyDescent="0.2">
      <c r="A988">
        <v>983</v>
      </c>
      <c r="B988" s="14">
        <f>'EstExp 12-20'!H75</f>
        <v>0</v>
      </c>
      <c r="C988" s="5">
        <f t="shared" si="13"/>
        <v>983</v>
      </c>
      <c r="D988" s="6"/>
    </row>
    <row r="989" spans="1:4" x14ac:dyDescent="0.2">
      <c r="A989">
        <v>984</v>
      </c>
      <c r="B989" s="14">
        <f>'EstExp 12-20'!H76</f>
        <v>0</v>
      </c>
      <c r="C989" s="5">
        <f t="shared" si="13"/>
        <v>984</v>
      </c>
      <c r="D989" s="6"/>
    </row>
    <row r="990" spans="1:4" x14ac:dyDescent="0.2">
      <c r="A990">
        <v>985</v>
      </c>
      <c r="B990" s="14">
        <f>'EstExp 12-20'!H77</f>
        <v>0</v>
      </c>
      <c r="C990" s="5">
        <f t="shared" si="13"/>
        <v>985</v>
      </c>
      <c r="D990" s="6"/>
    </row>
    <row r="991" spans="1:4" x14ac:dyDescent="0.2">
      <c r="A991">
        <v>986</v>
      </c>
      <c r="B991" s="15">
        <f>'EstExp 12-20'!H104</f>
        <v>76000</v>
      </c>
      <c r="C991" s="5">
        <f t="shared" si="13"/>
        <v>-75014</v>
      </c>
      <c r="D991" s="6"/>
    </row>
    <row r="992" spans="1:4" x14ac:dyDescent="0.2">
      <c r="A992">
        <v>987</v>
      </c>
      <c r="B992" s="14">
        <f>'EstExp 12-20'!H107</f>
        <v>0</v>
      </c>
      <c r="C992" s="5">
        <f t="shared" si="13"/>
        <v>987</v>
      </c>
      <c r="D992" s="6"/>
    </row>
    <row r="993" spans="1:4" x14ac:dyDescent="0.2">
      <c r="A993">
        <v>988</v>
      </c>
      <c r="B993" s="14">
        <f>'EstExp 12-20'!H108</f>
        <v>0</v>
      </c>
      <c r="C993" s="5">
        <f t="shared" si="13"/>
        <v>988</v>
      </c>
      <c r="D993" s="6"/>
    </row>
    <row r="994" spans="1:4" x14ac:dyDescent="0.2">
      <c r="A994" s="3">
        <v>989</v>
      </c>
      <c r="D994" s="6" t="s">
        <v>327</v>
      </c>
    </row>
    <row r="995" spans="1:4" x14ac:dyDescent="0.2">
      <c r="A995">
        <v>990</v>
      </c>
      <c r="B995" s="14">
        <f>'EstExp 12-20'!H111</f>
        <v>0</v>
      </c>
      <c r="C995" s="5">
        <f t="shared" si="13"/>
        <v>990</v>
      </c>
      <c r="D995" s="6"/>
    </row>
    <row r="996" spans="1:4" x14ac:dyDescent="0.2">
      <c r="A996" s="3">
        <v>991</v>
      </c>
      <c r="D996" s="7"/>
    </row>
    <row r="997" spans="1:4" x14ac:dyDescent="0.2">
      <c r="A997">
        <v>992</v>
      </c>
      <c r="B997" s="14">
        <f>'EstExp 12-20'!H114</f>
        <v>0</v>
      </c>
      <c r="C997" s="5">
        <f t="shared" si="13"/>
        <v>992</v>
      </c>
      <c r="D997" s="6"/>
    </row>
    <row r="998" spans="1:4" x14ac:dyDescent="0.2">
      <c r="A998">
        <v>993</v>
      </c>
      <c r="B998" s="14">
        <f>'EstExp 12-20'!H116</f>
        <v>76000</v>
      </c>
      <c r="C998" s="5">
        <f t="shared" si="13"/>
        <v>-75007</v>
      </c>
      <c r="D998" s="6"/>
    </row>
    <row r="999" spans="1:4" x14ac:dyDescent="0.2">
      <c r="A999" s="3">
        <v>994</v>
      </c>
      <c r="D999" s="7"/>
    </row>
    <row r="1000" spans="1:4" x14ac:dyDescent="0.2">
      <c r="A1000" s="3">
        <v>995</v>
      </c>
      <c r="D1000" s="6" t="s">
        <v>327</v>
      </c>
    </row>
    <row r="1001" spans="1:4" x14ac:dyDescent="0.2">
      <c r="A1001" s="3">
        <v>996</v>
      </c>
      <c r="D1001" s="6" t="s">
        <v>327</v>
      </c>
    </row>
    <row r="1002" spans="1:4" x14ac:dyDescent="0.2">
      <c r="A1002" s="3">
        <v>997</v>
      </c>
      <c r="D1002" s="7"/>
    </row>
    <row r="1003" spans="1:4" x14ac:dyDescent="0.2">
      <c r="A1003" s="3">
        <v>998</v>
      </c>
      <c r="D1003" s="7"/>
    </row>
    <row r="1004" spans="1:4" x14ac:dyDescent="0.2">
      <c r="A1004" s="3">
        <v>999</v>
      </c>
      <c r="D1004" s="7"/>
    </row>
    <row r="1005" spans="1:4" x14ac:dyDescent="0.2">
      <c r="A1005" s="3">
        <v>1000</v>
      </c>
      <c r="D1005" s="7"/>
    </row>
    <row r="1006" spans="1:4" x14ac:dyDescent="0.2">
      <c r="A1006" s="3">
        <v>1001</v>
      </c>
      <c r="D1006" s="7"/>
    </row>
    <row r="1007" spans="1:4" x14ac:dyDescent="0.2">
      <c r="A1007" s="3">
        <v>1002</v>
      </c>
      <c r="D1007" s="6" t="s">
        <v>327</v>
      </c>
    </row>
    <row r="1008" spans="1:4" x14ac:dyDescent="0.2">
      <c r="A1008" s="3">
        <v>1003</v>
      </c>
      <c r="D1008" s="6" t="s">
        <v>327</v>
      </c>
    </row>
    <row r="1009" spans="1:4" x14ac:dyDescent="0.2">
      <c r="A1009" s="3">
        <v>1004</v>
      </c>
      <c r="D1009" s="7"/>
    </row>
    <row r="1010" spans="1:4" x14ac:dyDescent="0.2">
      <c r="A1010" s="3">
        <v>1005</v>
      </c>
      <c r="D1010" s="7"/>
    </row>
    <row r="1011" spans="1:4" x14ac:dyDescent="0.2">
      <c r="A1011" s="3">
        <v>1006</v>
      </c>
      <c r="D1011" s="7"/>
    </row>
    <row r="1012" spans="1:4" x14ac:dyDescent="0.2">
      <c r="A1012" s="3">
        <v>1007</v>
      </c>
      <c r="D1012" s="7"/>
    </row>
    <row r="1013" spans="1:4" x14ac:dyDescent="0.2">
      <c r="A1013" s="3">
        <v>1008</v>
      </c>
      <c r="D1013" s="7"/>
    </row>
    <row r="1014" spans="1:4" x14ac:dyDescent="0.2">
      <c r="A1014" s="3">
        <v>1009</v>
      </c>
      <c r="D1014" s="6" t="s">
        <v>327</v>
      </c>
    </row>
    <row r="1015" spans="1:4" x14ac:dyDescent="0.2">
      <c r="A1015" s="3">
        <v>1010</v>
      </c>
      <c r="D1015" s="7"/>
    </row>
    <row r="1016" spans="1:4" x14ac:dyDescent="0.2">
      <c r="A1016" s="3">
        <v>1011</v>
      </c>
      <c r="D1016" s="7"/>
    </row>
    <row r="1017" spans="1:4" x14ac:dyDescent="0.2">
      <c r="A1017" s="3">
        <v>1012</v>
      </c>
      <c r="D1017" s="7"/>
    </row>
    <row r="1018" spans="1:4" x14ac:dyDescent="0.2">
      <c r="A1018" s="3">
        <v>1013</v>
      </c>
      <c r="D1018" s="6" t="s">
        <v>327</v>
      </c>
    </row>
    <row r="1019" spans="1:4" x14ac:dyDescent="0.2">
      <c r="A1019" s="3">
        <v>1014</v>
      </c>
      <c r="D1019" s="6" t="s">
        <v>327</v>
      </c>
    </row>
    <row r="1020" spans="1:4" x14ac:dyDescent="0.2">
      <c r="A1020" s="3">
        <v>1015</v>
      </c>
      <c r="D1020" s="6" t="s">
        <v>327</v>
      </c>
    </row>
    <row r="1021" spans="1:4" x14ac:dyDescent="0.2">
      <c r="A1021" s="3">
        <v>1016</v>
      </c>
      <c r="D1021" s="6" t="s">
        <v>327</v>
      </c>
    </row>
    <row r="1022" spans="1:4" x14ac:dyDescent="0.2">
      <c r="A1022" s="3">
        <v>1017</v>
      </c>
      <c r="D1022" s="6" t="s">
        <v>327</v>
      </c>
    </row>
    <row r="1023" spans="1:4" x14ac:dyDescent="0.2">
      <c r="A1023" s="3">
        <v>1018</v>
      </c>
      <c r="D1023" s="7"/>
    </row>
    <row r="1024" spans="1:4" x14ac:dyDescent="0.2">
      <c r="A1024" s="3">
        <v>1019</v>
      </c>
      <c r="D1024" s="7"/>
    </row>
    <row r="1025" spans="1:4" x14ac:dyDescent="0.2">
      <c r="A1025" s="3">
        <v>1020</v>
      </c>
      <c r="D1025" s="7"/>
    </row>
    <row r="1026" spans="1:4" x14ac:dyDescent="0.2">
      <c r="A1026" s="3">
        <v>1021</v>
      </c>
      <c r="D1026" s="7"/>
    </row>
    <row r="1027" spans="1:4" x14ac:dyDescent="0.2">
      <c r="A1027" s="3">
        <v>1022</v>
      </c>
      <c r="D1027" s="7"/>
    </row>
    <row r="1028" spans="1:4" x14ac:dyDescent="0.2">
      <c r="A1028" s="3">
        <v>1023</v>
      </c>
      <c r="D1028" s="7"/>
    </row>
    <row r="1029" spans="1:4" x14ac:dyDescent="0.2">
      <c r="A1029" s="3">
        <v>1024</v>
      </c>
      <c r="D1029" s="7"/>
    </row>
    <row r="1030" spans="1:4" x14ac:dyDescent="0.2">
      <c r="A1030" s="3">
        <v>1025</v>
      </c>
      <c r="D1030" s="6" t="s">
        <v>327</v>
      </c>
    </row>
    <row r="1031" spans="1:4" x14ac:dyDescent="0.2">
      <c r="A1031" s="3">
        <v>1026</v>
      </c>
      <c r="D1031" s="6" t="s">
        <v>327</v>
      </c>
    </row>
    <row r="1032" spans="1:4" x14ac:dyDescent="0.2">
      <c r="A1032" s="3">
        <v>1027</v>
      </c>
      <c r="D1032" s="7"/>
    </row>
    <row r="1033" spans="1:4" x14ac:dyDescent="0.2">
      <c r="A1033" s="3">
        <v>1028</v>
      </c>
      <c r="D1033" s="7"/>
    </row>
    <row r="1034" spans="1:4" x14ac:dyDescent="0.2">
      <c r="A1034" s="3">
        <v>1029</v>
      </c>
      <c r="D1034" s="7"/>
    </row>
    <row r="1035" spans="1:4" x14ac:dyDescent="0.2">
      <c r="A1035" s="3">
        <v>1030</v>
      </c>
      <c r="D1035" s="7"/>
    </row>
    <row r="1036" spans="1:4" x14ac:dyDescent="0.2">
      <c r="A1036" s="3">
        <v>1031</v>
      </c>
      <c r="D1036" s="7"/>
    </row>
    <row r="1037" spans="1:4" x14ac:dyDescent="0.2">
      <c r="A1037">
        <v>1032</v>
      </c>
      <c r="B1037" s="14">
        <f>'EstExp 12-20'!K5</f>
        <v>1021000</v>
      </c>
      <c r="C1037" s="5">
        <f t="shared" ref="C1037:C1095" si="14">A1037-B1037</f>
        <v>-1019968</v>
      </c>
      <c r="D1037" s="6"/>
    </row>
    <row r="1038" spans="1:4" x14ac:dyDescent="0.2">
      <c r="A1038">
        <v>1033</v>
      </c>
      <c r="B1038" s="14">
        <f>'EstExp 12-20'!K16</f>
        <v>0</v>
      </c>
      <c r="C1038" s="5">
        <f t="shared" si="14"/>
        <v>1033</v>
      </c>
      <c r="D1038" s="6"/>
    </row>
    <row r="1039" spans="1:4" x14ac:dyDescent="0.2">
      <c r="A1039" s="3">
        <v>1034</v>
      </c>
      <c r="D1039" s="7"/>
    </row>
    <row r="1040" spans="1:4" x14ac:dyDescent="0.2">
      <c r="A1040" s="3">
        <v>1035</v>
      </c>
      <c r="D1040" s="7"/>
    </row>
    <row r="1041" spans="1:4" x14ac:dyDescent="0.2">
      <c r="A1041" s="3">
        <v>1036</v>
      </c>
      <c r="D1041" s="7"/>
    </row>
    <row r="1042" spans="1:4" x14ac:dyDescent="0.2">
      <c r="A1042" s="3">
        <v>1037</v>
      </c>
      <c r="D1042" s="7"/>
    </row>
    <row r="1043" spans="1:4" x14ac:dyDescent="0.2">
      <c r="A1043" s="3">
        <v>1038</v>
      </c>
      <c r="D1043" s="7"/>
    </row>
    <row r="1044" spans="1:4" x14ac:dyDescent="0.2">
      <c r="A1044">
        <v>1039</v>
      </c>
      <c r="B1044" s="14">
        <f>'EstExp 12-20'!K18</f>
        <v>0</v>
      </c>
      <c r="C1044" s="5">
        <f t="shared" si="14"/>
        <v>1039</v>
      </c>
      <c r="D1044" s="6"/>
    </row>
    <row r="1045" spans="1:4" x14ac:dyDescent="0.2">
      <c r="A1045" s="3">
        <v>1040</v>
      </c>
      <c r="D1045" s="7"/>
    </row>
    <row r="1046" spans="1:4" x14ac:dyDescent="0.2">
      <c r="A1046" s="3">
        <v>1041</v>
      </c>
      <c r="D1046" s="7"/>
    </row>
    <row r="1047" spans="1:4" x14ac:dyDescent="0.2">
      <c r="A1047" s="3">
        <v>1042</v>
      </c>
      <c r="D1047" s="7"/>
    </row>
    <row r="1048" spans="1:4" x14ac:dyDescent="0.2">
      <c r="A1048">
        <v>1043</v>
      </c>
      <c r="B1048" s="14">
        <f>'EstExp 12-20'!K12</f>
        <v>0</v>
      </c>
      <c r="C1048" s="5">
        <f t="shared" si="14"/>
        <v>1043</v>
      </c>
      <c r="D1048" s="6"/>
    </row>
    <row r="1049" spans="1:4" x14ac:dyDescent="0.2">
      <c r="A1049">
        <v>1044</v>
      </c>
      <c r="B1049" s="14">
        <f>'EstExp 12-20'!K13</f>
        <v>14000</v>
      </c>
      <c r="C1049" s="5">
        <f t="shared" si="14"/>
        <v>-12956</v>
      </c>
      <c r="D1049" s="6"/>
    </row>
    <row r="1050" spans="1:4" x14ac:dyDescent="0.2">
      <c r="A1050">
        <v>1045</v>
      </c>
      <c r="B1050" s="14">
        <f>'EstExp 12-20'!K14</f>
        <v>32500</v>
      </c>
      <c r="C1050" s="5">
        <f t="shared" si="14"/>
        <v>-31455</v>
      </c>
      <c r="D1050" s="6"/>
    </row>
    <row r="1051" spans="1:4" x14ac:dyDescent="0.2">
      <c r="A1051">
        <v>1046</v>
      </c>
      <c r="B1051" s="14">
        <f>'EstExp 12-20'!K15</f>
        <v>0</v>
      </c>
      <c r="C1051" s="5">
        <f t="shared" si="14"/>
        <v>1046</v>
      </c>
      <c r="D1051" s="6"/>
    </row>
    <row r="1052" spans="1:4" x14ac:dyDescent="0.2">
      <c r="A1052">
        <v>1047</v>
      </c>
      <c r="B1052" s="14">
        <f>'EstExp 12-20'!K34</f>
        <v>1405300</v>
      </c>
      <c r="C1052" s="5">
        <f t="shared" si="14"/>
        <v>-1404253</v>
      </c>
      <c r="D1052" s="6"/>
    </row>
    <row r="1053" spans="1:4" x14ac:dyDescent="0.2">
      <c r="A1053">
        <v>1048</v>
      </c>
      <c r="B1053" s="14">
        <f>'EstExp 12-20'!K38</f>
        <v>32000</v>
      </c>
      <c r="C1053" s="5">
        <f t="shared" si="14"/>
        <v>-30952</v>
      </c>
      <c r="D1053" s="6"/>
    </row>
    <row r="1054" spans="1:4" x14ac:dyDescent="0.2">
      <c r="A1054">
        <v>1049</v>
      </c>
      <c r="B1054" s="14">
        <f>'EstExp 12-20'!K39</f>
        <v>28500</v>
      </c>
      <c r="C1054" s="5">
        <f t="shared" si="14"/>
        <v>-27451</v>
      </c>
      <c r="D1054" s="6"/>
    </row>
    <row r="1055" spans="1:4" x14ac:dyDescent="0.2">
      <c r="A1055">
        <v>1050</v>
      </c>
      <c r="B1055" s="14">
        <f>'EstExp 12-20'!K40</f>
        <v>1500</v>
      </c>
      <c r="C1055" s="5">
        <f t="shared" si="14"/>
        <v>-450</v>
      </c>
      <c r="D1055" s="6"/>
    </row>
    <row r="1056" spans="1:4" x14ac:dyDescent="0.2">
      <c r="A1056">
        <v>1051</v>
      </c>
      <c r="B1056" s="14">
        <f>'EstExp 12-20'!K41</f>
        <v>50000</v>
      </c>
      <c r="C1056" s="5">
        <f t="shared" si="14"/>
        <v>-48949</v>
      </c>
      <c r="D1056" s="6"/>
    </row>
    <row r="1057" spans="1:4" x14ac:dyDescent="0.2">
      <c r="A1057">
        <v>1052</v>
      </c>
      <c r="B1057" s="14">
        <f>'EstExp 12-20'!K42</f>
        <v>36000</v>
      </c>
      <c r="C1057" s="5">
        <f t="shared" si="14"/>
        <v>-34948</v>
      </c>
      <c r="D1057" s="6"/>
    </row>
    <row r="1058" spans="1:4" x14ac:dyDescent="0.2">
      <c r="A1058">
        <v>1053</v>
      </c>
      <c r="B1058" s="14">
        <f>'EstExp 12-20'!K43</f>
        <v>0</v>
      </c>
      <c r="C1058" s="5">
        <f t="shared" si="14"/>
        <v>1053</v>
      </c>
      <c r="D1058" s="6"/>
    </row>
    <row r="1059" spans="1:4" x14ac:dyDescent="0.2">
      <c r="A1059">
        <v>1054</v>
      </c>
      <c r="B1059" s="14">
        <f>'EstExp 12-20'!K44</f>
        <v>148000</v>
      </c>
      <c r="C1059" s="5">
        <f t="shared" si="14"/>
        <v>-146946</v>
      </c>
      <c r="D1059" s="6"/>
    </row>
    <row r="1060" spans="1:4" x14ac:dyDescent="0.2">
      <c r="A1060">
        <v>1055</v>
      </c>
      <c r="B1060" s="14">
        <f>'EstExp 12-20'!K46</f>
        <v>78500</v>
      </c>
      <c r="C1060" s="5">
        <f t="shared" si="14"/>
        <v>-77445</v>
      </c>
      <c r="D1060" s="6"/>
    </row>
    <row r="1061" spans="1:4" x14ac:dyDescent="0.2">
      <c r="A1061">
        <v>1056</v>
      </c>
      <c r="B1061" s="14">
        <f>'EstExp 12-20'!K47</f>
        <v>42500</v>
      </c>
      <c r="C1061" s="5">
        <f t="shared" si="14"/>
        <v>-41444</v>
      </c>
      <c r="D1061" s="6"/>
    </row>
    <row r="1062" spans="1:4" x14ac:dyDescent="0.2">
      <c r="A1062">
        <v>1057</v>
      </c>
      <c r="B1062" s="14">
        <f>'EstExp 12-20'!K48</f>
        <v>0</v>
      </c>
      <c r="C1062" s="5">
        <f t="shared" si="14"/>
        <v>1057</v>
      </c>
      <c r="D1062" s="6"/>
    </row>
    <row r="1063" spans="1:4" x14ac:dyDescent="0.2">
      <c r="A1063">
        <v>1058</v>
      </c>
      <c r="B1063" s="14">
        <f>'EstExp 12-20'!K49</f>
        <v>121000</v>
      </c>
      <c r="C1063" s="5">
        <f t="shared" si="14"/>
        <v>-119942</v>
      </c>
      <c r="D1063" s="6"/>
    </row>
    <row r="1064" spans="1:4" x14ac:dyDescent="0.2">
      <c r="A1064">
        <v>1059</v>
      </c>
      <c r="B1064" s="14">
        <f>'EstExp 12-20'!K51</f>
        <v>14000</v>
      </c>
      <c r="C1064" s="5">
        <f t="shared" si="14"/>
        <v>-12941</v>
      </c>
      <c r="D1064" s="6"/>
    </row>
    <row r="1065" spans="1:4" x14ac:dyDescent="0.2">
      <c r="A1065">
        <v>1060</v>
      </c>
      <c r="B1065" s="14">
        <f>'EstExp 12-20'!K52</f>
        <v>166000</v>
      </c>
      <c r="C1065" s="5">
        <f t="shared" si="14"/>
        <v>-164940</v>
      </c>
      <c r="D1065" s="6"/>
    </row>
    <row r="1066" spans="1:4" x14ac:dyDescent="0.2">
      <c r="A1066">
        <v>1061</v>
      </c>
      <c r="B1066" s="14">
        <f>'EstExp 12-20'!K55</f>
        <v>180000</v>
      </c>
      <c r="C1066" s="5">
        <f t="shared" si="14"/>
        <v>-178939</v>
      </c>
      <c r="D1066" s="6"/>
    </row>
    <row r="1067" spans="1:4" x14ac:dyDescent="0.2">
      <c r="A1067">
        <v>1062</v>
      </c>
      <c r="B1067" s="14">
        <f>'EstExp 12-20'!K57</f>
        <v>140800</v>
      </c>
      <c r="C1067" s="5">
        <f t="shared" si="14"/>
        <v>-139738</v>
      </c>
      <c r="D1067" s="6"/>
    </row>
    <row r="1068" spans="1:4" x14ac:dyDescent="0.2">
      <c r="A1068">
        <v>1063</v>
      </c>
      <c r="B1068" s="14">
        <f>'EstExp 12-20'!K58</f>
        <v>0</v>
      </c>
      <c r="C1068" s="5">
        <f t="shared" si="14"/>
        <v>1063</v>
      </c>
      <c r="D1068" s="6"/>
    </row>
    <row r="1069" spans="1:4" x14ac:dyDescent="0.2">
      <c r="A1069">
        <v>1064</v>
      </c>
      <c r="B1069" s="14">
        <f>'EstExp 12-20'!K59</f>
        <v>140800</v>
      </c>
      <c r="C1069" s="5">
        <f t="shared" si="14"/>
        <v>-139736</v>
      </c>
      <c r="D1069" s="6"/>
    </row>
    <row r="1070" spans="1:4" x14ac:dyDescent="0.2">
      <c r="A1070">
        <v>1065</v>
      </c>
      <c r="B1070" s="14">
        <f>'EstExp 12-20'!K61</f>
        <v>0</v>
      </c>
      <c r="C1070" s="5">
        <f t="shared" si="14"/>
        <v>1065</v>
      </c>
      <c r="D1070" s="6"/>
    </row>
    <row r="1071" spans="1:4" x14ac:dyDescent="0.2">
      <c r="A1071">
        <v>1066</v>
      </c>
      <c r="B1071" s="14">
        <f>'EstExp 12-20'!K62</f>
        <v>73500</v>
      </c>
      <c r="C1071" s="5">
        <f t="shared" si="14"/>
        <v>-72434</v>
      </c>
      <c r="D1071" s="6"/>
    </row>
    <row r="1072" spans="1:4" x14ac:dyDescent="0.2">
      <c r="A1072">
        <v>1067</v>
      </c>
      <c r="B1072" s="14">
        <f>'EstExp 12-20'!K63</f>
        <v>0</v>
      </c>
      <c r="C1072" s="5">
        <f t="shared" si="14"/>
        <v>1067</v>
      </c>
      <c r="D1072" s="6"/>
    </row>
    <row r="1073" spans="1:4" x14ac:dyDescent="0.2">
      <c r="A1073">
        <v>1068</v>
      </c>
      <c r="B1073" s="14">
        <f>'EstExp 12-20'!K64</f>
        <v>0</v>
      </c>
      <c r="C1073" s="5">
        <f t="shared" si="14"/>
        <v>1068</v>
      </c>
      <c r="D1073" s="6"/>
    </row>
    <row r="1074" spans="1:4" x14ac:dyDescent="0.2">
      <c r="A1074">
        <v>1069</v>
      </c>
      <c r="B1074" s="14">
        <f>'EstExp 12-20'!K65</f>
        <v>113600</v>
      </c>
      <c r="C1074" s="5">
        <f t="shared" si="14"/>
        <v>-112531</v>
      </c>
      <c r="D1074" s="6"/>
    </row>
    <row r="1075" spans="1:4" x14ac:dyDescent="0.2">
      <c r="A1075">
        <v>1070</v>
      </c>
      <c r="B1075" s="14">
        <f>'EstExp 12-20'!K66</f>
        <v>0</v>
      </c>
      <c r="C1075" s="5">
        <f t="shared" si="14"/>
        <v>1070</v>
      </c>
      <c r="D1075" s="6"/>
    </row>
    <row r="1076" spans="1:4" x14ac:dyDescent="0.2">
      <c r="A1076" s="3">
        <v>1071</v>
      </c>
      <c r="D1076" s="7"/>
    </row>
    <row r="1077" spans="1:4" x14ac:dyDescent="0.2">
      <c r="A1077">
        <v>1072</v>
      </c>
      <c r="B1077" s="14">
        <f>'EstExp 12-20'!K67</f>
        <v>187100</v>
      </c>
      <c r="C1077" s="5">
        <f t="shared" si="14"/>
        <v>-186028</v>
      </c>
      <c r="D1077" s="6"/>
    </row>
    <row r="1078" spans="1:4" x14ac:dyDescent="0.2">
      <c r="A1078">
        <v>1073</v>
      </c>
      <c r="B1078" s="14">
        <f>'EstExp 12-20'!K69</f>
        <v>0</v>
      </c>
      <c r="C1078" s="5">
        <f t="shared" si="14"/>
        <v>1073</v>
      </c>
      <c r="D1078" s="6"/>
    </row>
    <row r="1079" spans="1:4" x14ac:dyDescent="0.2">
      <c r="A1079">
        <v>1074</v>
      </c>
      <c r="B1079" s="14">
        <f>'EstExp 12-20'!K70</f>
        <v>0</v>
      </c>
      <c r="C1079" s="5">
        <f t="shared" si="14"/>
        <v>1074</v>
      </c>
      <c r="D1079" s="6"/>
    </row>
    <row r="1080" spans="1:4" x14ac:dyDescent="0.2">
      <c r="A1080">
        <v>1075</v>
      </c>
      <c r="B1080" s="14">
        <f>'EstExp 12-20'!K71</f>
        <v>0</v>
      </c>
      <c r="C1080" s="5">
        <f t="shared" si="14"/>
        <v>1075</v>
      </c>
      <c r="D1080" s="6"/>
    </row>
    <row r="1081" spans="1:4" x14ac:dyDescent="0.2">
      <c r="A1081">
        <v>1076</v>
      </c>
      <c r="B1081" s="14">
        <f>'EstExp 12-20'!K72</f>
        <v>0</v>
      </c>
      <c r="C1081" s="5">
        <f t="shared" si="14"/>
        <v>1076</v>
      </c>
      <c r="D1081" s="6"/>
    </row>
    <row r="1082" spans="1:4" x14ac:dyDescent="0.2">
      <c r="A1082" s="3">
        <v>1077</v>
      </c>
      <c r="D1082" s="7"/>
    </row>
    <row r="1083" spans="1:4" x14ac:dyDescent="0.2">
      <c r="A1083">
        <v>1078</v>
      </c>
      <c r="B1083" s="14">
        <f>'EstExp 12-20'!K73</f>
        <v>0</v>
      </c>
      <c r="C1083" s="5">
        <f t="shared" si="14"/>
        <v>1078</v>
      </c>
      <c r="D1083" s="6"/>
    </row>
    <row r="1084" spans="1:4" x14ac:dyDescent="0.2">
      <c r="A1084" s="3">
        <v>1079</v>
      </c>
      <c r="D1084" s="7"/>
    </row>
    <row r="1085" spans="1:4" x14ac:dyDescent="0.2">
      <c r="A1085">
        <v>1080</v>
      </c>
      <c r="B1085" s="14">
        <f>'EstExp 12-20'!K74</f>
        <v>0</v>
      </c>
      <c r="C1085" s="5">
        <f t="shared" si="14"/>
        <v>1080</v>
      </c>
      <c r="D1085" s="6"/>
    </row>
    <row r="1086" spans="1:4" x14ac:dyDescent="0.2">
      <c r="A1086">
        <v>1081</v>
      </c>
      <c r="B1086" s="14">
        <f>'EstExp 12-20'!K75</f>
        <v>0</v>
      </c>
      <c r="C1086" s="5">
        <f t="shared" si="14"/>
        <v>1081</v>
      </c>
      <c r="D1086" s="6"/>
    </row>
    <row r="1087" spans="1:4" x14ac:dyDescent="0.2">
      <c r="A1087">
        <v>1082</v>
      </c>
      <c r="B1087" s="14">
        <f>'EstExp 12-20'!K76</f>
        <v>776900</v>
      </c>
      <c r="C1087" s="5">
        <f t="shared" si="14"/>
        <v>-775818</v>
      </c>
      <c r="D1087" s="6"/>
    </row>
    <row r="1088" spans="1:4" x14ac:dyDescent="0.2">
      <c r="A1088">
        <v>1083</v>
      </c>
      <c r="B1088" s="14">
        <f>'EstExp 12-20'!K77</f>
        <v>0</v>
      </c>
      <c r="C1088" s="5">
        <f t="shared" si="14"/>
        <v>1083</v>
      </c>
      <c r="D1088" s="6"/>
    </row>
    <row r="1089" spans="1:4" x14ac:dyDescent="0.2">
      <c r="A1089">
        <v>1084</v>
      </c>
      <c r="B1089" s="14">
        <f>'EstExp 12-20'!K104</f>
        <v>76000</v>
      </c>
      <c r="C1089" s="5">
        <f t="shared" si="14"/>
        <v>-74916</v>
      </c>
      <c r="D1089" s="6"/>
    </row>
    <row r="1090" spans="1:4" x14ac:dyDescent="0.2">
      <c r="A1090">
        <v>1085</v>
      </c>
      <c r="B1090" s="14">
        <f>'EstExp 12-20'!K107</f>
        <v>0</v>
      </c>
      <c r="C1090" s="5">
        <f t="shared" si="14"/>
        <v>1085</v>
      </c>
      <c r="D1090" s="6"/>
    </row>
    <row r="1091" spans="1:4" x14ac:dyDescent="0.2">
      <c r="A1091">
        <v>1086</v>
      </c>
      <c r="B1091" s="14">
        <f>'EstExp 12-20'!K108</f>
        <v>0</v>
      </c>
      <c r="C1091" s="5">
        <f t="shared" si="14"/>
        <v>1086</v>
      </c>
      <c r="D1091" s="6"/>
    </row>
    <row r="1092" spans="1:4" x14ac:dyDescent="0.2">
      <c r="A1092" s="3">
        <v>1087</v>
      </c>
      <c r="D1092" s="6" t="s">
        <v>327</v>
      </c>
    </row>
    <row r="1093" spans="1:4" x14ac:dyDescent="0.2">
      <c r="A1093">
        <v>1088</v>
      </c>
      <c r="B1093" s="14">
        <f>'EstExp 12-20'!K111</f>
        <v>0</v>
      </c>
      <c r="C1093" s="5">
        <f t="shared" si="14"/>
        <v>1088</v>
      </c>
      <c r="D1093" s="6"/>
    </row>
    <row r="1094" spans="1:4" x14ac:dyDescent="0.2">
      <c r="A1094" s="3">
        <v>1089</v>
      </c>
      <c r="D1094" s="7"/>
    </row>
    <row r="1095" spans="1:4" x14ac:dyDescent="0.2">
      <c r="A1095">
        <v>1090</v>
      </c>
      <c r="B1095" s="14">
        <f>'EstExp 12-20'!K114</f>
        <v>0</v>
      </c>
      <c r="C1095" s="5">
        <f t="shared" si="14"/>
        <v>1090</v>
      </c>
      <c r="D1095" s="6"/>
    </row>
    <row r="1096" spans="1:4" x14ac:dyDescent="0.2">
      <c r="A1096">
        <v>1091</v>
      </c>
      <c r="B1096" s="14">
        <f>'EstExp 12-20'!K116</f>
        <v>2258200</v>
      </c>
      <c r="C1096" s="5">
        <f t="shared" ref="C1096:C1097" si="15">A1096-B1096</f>
        <v>-2257109</v>
      </c>
      <c r="D1096" s="6"/>
    </row>
    <row r="1097" spans="1:4" x14ac:dyDescent="0.2">
      <c r="A1097">
        <v>1092</v>
      </c>
      <c r="B1097" s="14">
        <f>'EstExp 12-20'!K118</f>
        <v>54697</v>
      </c>
      <c r="C1097" s="5">
        <f t="shared" si="15"/>
        <v>-53605</v>
      </c>
      <c r="D1097" s="6"/>
    </row>
    <row r="1098" spans="1:4" x14ac:dyDescent="0.2">
      <c r="A1098" s="3">
        <v>1093</v>
      </c>
      <c r="D1098" s="7"/>
    </row>
    <row r="1099" spans="1:4" x14ac:dyDescent="0.2">
      <c r="A1099" s="3">
        <v>1094</v>
      </c>
      <c r="D1099" s="7"/>
    </row>
    <row r="1100" spans="1:4" x14ac:dyDescent="0.2">
      <c r="A1100" s="3">
        <v>1095</v>
      </c>
      <c r="D1100" s="7"/>
    </row>
    <row r="1101" spans="1:4" x14ac:dyDescent="0.2">
      <c r="A1101" s="3">
        <v>1096</v>
      </c>
      <c r="D1101" s="7"/>
    </row>
    <row r="1102" spans="1:4" x14ac:dyDescent="0.2">
      <c r="A1102" s="3">
        <v>1097</v>
      </c>
      <c r="D1102" s="7"/>
    </row>
    <row r="1103" spans="1:4" x14ac:dyDescent="0.2">
      <c r="A1103" s="3">
        <v>1098</v>
      </c>
      <c r="D1103" s="7"/>
    </row>
    <row r="1104" spans="1:4" x14ac:dyDescent="0.2">
      <c r="A1104" s="3">
        <v>1099</v>
      </c>
      <c r="D1104" s="7"/>
    </row>
    <row r="1105" spans="1:4" x14ac:dyDescent="0.2">
      <c r="A1105" s="3">
        <v>1100</v>
      </c>
      <c r="D1105" s="7"/>
    </row>
    <row r="1106" spans="1:4" x14ac:dyDescent="0.2">
      <c r="A1106" s="3">
        <v>1101</v>
      </c>
      <c r="D1106" s="7"/>
    </row>
    <row r="1107" spans="1:4" x14ac:dyDescent="0.2">
      <c r="A1107" s="3">
        <v>1102</v>
      </c>
      <c r="D1107" s="7"/>
    </row>
    <row r="1108" spans="1:4" x14ac:dyDescent="0.2">
      <c r="A1108" s="3">
        <v>1103</v>
      </c>
      <c r="D1108" s="7"/>
    </row>
    <row r="1109" spans="1:4" x14ac:dyDescent="0.2">
      <c r="A1109" s="3">
        <v>1104</v>
      </c>
      <c r="D1109" s="7"/>
    </row>
    <row r="1110" spans="1:4" x14ac:dyDescent="0.2">
      <c r="A1110" s="3">
        <v>1105</v>
      </c>
      <c r="D1110" s="7"/>
    </row>
    <row r="1111" spans="1:4" x14ac:dyDescent="0.2">
      <c r="A1111" s="3">
        <v>1106</v>
      </c>
      <c r="D1111" s="7"/>
    </row>
    <row r="1112" spans="1:4" x14ac:dyDescent="0.2">
      <c r="A1112" s="3">
        <v>1107</v>
      </c>
      <c r="D1112" s="7"/>
    </row>
    <row r="1113" spans="1:4" x14ac:dyDescent="0.2">
      <c r="A1113" s="3">
        <v>1108</v>
      </c>
      <c r="D1113" s="7"/>
    </row>
    <row r="1114" spans="1:4" x14ac:dyDescent="0.2">
      <c r="A1114" s="3">
        <v>1109</v>
      </c>
      <c r="D1114" s="7"/>
    </row>
    <row r="1115" spans="1:4" x14ac:dyDescent="0.2">
      <c r="A1115" s="3">
        <v>1110</v>
      </c>
      <c r="D1115" s="7"/>
    </row>
    <row r="1116" spans="1:4" x14ac:dyDescent="0.2">
      <c r="A1116" s="3">
        <v>1111</v>
      </c>
      <c r="D1116" s="7"/>
    </row>
    <row r="1117" spans="1:4" x14ac:dyDescent="0.2">
      <c r="A1117" s="3">
        <v>1112</v>
      </c>
      <c r="D1117" s="7"/>
    </row>
    <row r="1118" spans="1:4" x14ac:dyDescent="0.2">
      <c r="A1118" s="3">
        <v>1113</v>
      </c>
      <c r="D1118" s="7"/>
    </row>
    <row r="1119" spans="1:4" x14ac:dyDescent="0.2">
      <c r="A1119" s="3">
        <v>1114</v>
      </c>
      <c r="D1119" s="7"/>
    </row>
    <row r="1120" spans="1:4" x14ac:dyDescent="0.2">
      <c r="A1120" s="3">
        <v>1115</v>
      </c>
      <c r="D1120" s="7"/>
    </row>
    <row r="1121" spans="1:4" x14ac:dyDescent="0.2">
      <c r="A1121" s="3">
        <v>1116</v>
      </c>
      <c r="D1121" s="7"/>
    </row>
    <row r="1122" spans="1:4" x14ac:dyDescent="0.2">
      <c r="A1122" s="3">
        <v>1117</v>
      </c>
      <c r="D1122" s="7"/>
    </row>
    <row r="1123" spans="1:4" x14ac:dyDescent="0.2">
      <c r="A1123" s="3">
        <v>1118</v>
      </c>
      <c r="D1123" s="7"/>
    </row>
    <row r="1124" spans="1:4" x14ac:dyDescent="0.2">
      <c r="A1124" s="3">
        <v>1119</v>
      </c>
      <c r="D1124" s="7"/>
    </row>
    <row r="1125" spans="1:4" x14ac:dyDescent="0.2">
      <c r="A1125" s="3">
        <v>1120</v>
      </c>
      <c r="D1125" s="7"/>
    </row>
    <row r="1126" spans="1:4" x14ac:dyDescent="0.2">
      <c r="A1126" s="3">
        <v>1121</v>
      </c>
      <c r="D1126" s="7"/>
    </row>
    <row r="1127" spans="1:4" x14ac:dyDescent="0.2">
      <c r="A1127" s="3">
        <v>1122</v>
      </c>
      <c r="D1127" s="7"/>
    </row>
    <row r="1128" spans="1:4" x14ac:dyDescent="0.2">
      <c r="A1128" s="3">
        <v>1123</v>
      </c>
      <c r="D1128" s="7"/>
    </row>
    <row r="1129" spans="1:4" x14ac:dyDescent="0.2">
      <c r="A1129" s="3">
        <v>1124</v>
      </c>
      <c r="D1129" s="7"/>
    </row>
    <row r="1130" spans="1:4" x14ac:dyDescent="0.2">
      <c r="A1130" s="3">
        <v>1125</v>
      </c>
      <c r="D1130" s="7"/>
    </row>
    <row r="1131" spans="1:4" x14ac:dyDescent="0.2">
      <c r="A1131" s="3">
        <v>1126</v>
      </c>
      <c r="D1131" s="7"/>
    </row>
    <row r="1132" spans="1:4" x14ac:dyDescent="0.2">
      <c r="A1132" s="3">
        <v>1127</v>
      </c>
      <c r="D1132" s="7"/>
    </row>
    <row r="1133" spans="1:4" x14ac:dyDescent="0.2">
      <c r="A1133" s="3">
        <v>1128</v>
      </c>
      <c r="D1133" s="7"/>
    </row>
    <row r="1134" spans="1:4" x14ac:dyDescent="0.2">
      <c r="A1134" s="3">
        <v>1129</v>
      </c>
      <c r="D1134" s="7"/>
    </row>
    <row r="1135" spans="1:4" x14ac:dyDescent="0.2">
      <c r="A1135" s="3">
        <v>1130</v>
      </c>
      <c r="D1135" s="7"/>
    </row>
    <row r="1136" spans="1:4" x14ac:dyDescent="0.2">
      <c r="A1136" s="3">
        <v>1131</v>
      </c>
      <c r="D1136" s="7"/>
    </row>
    <row r="1137" spans="1:4" x14ac:dyDescent="0.2">
      <c r="A1137" s="3">
        <v>1132</v>
      </c>
      <c r="D1137" s="7"/>
    </row>
    <row r="1138" spans="1:4" x14ac:dyDescent="0.2">
      <c r="A1138" s="3">
        <v>1133</v>
      </c>
      <c r="D1138" s="7"/>
    </row>
    <row r="1139" spans="1:4" x14ac:dyDescent="0.2">
      <c r="A1139" s="3">
        <v>1134</v>
      </c>
      <c r="D1139" s="7"/>
    </row>
    <row r="1140" spans="1:4" x14ac:dyDescent="0.2">
      <c r="A1140" s="3">
        <v>1135</v>
      </c>
      <c r="D1140" s="7"/>
    </row>
    <row r="1141" spans="1:4" x14ac:dyDescent="0.2">
      <c r="A1141" s="3">
        <v>1136</v>
      </c>
      <c r="D1141" s="7"/>
    </row>
    <row r="1142" spans="1:4" x14ac:dyDescent="0.2">
      <c r="A1142" s="3">
        <v>1137</v>
      </c>
      <c r="D1142" s="7"/>
    </row>
    <row r="1143" spans="1:4" x14ac:dyDescent="0.2">
      <c r="A1143" s="3">
        <v>1138</v>
      </c>
      <c r="D1143" s="7"/>
    </row>
    <row r="1144" spans="1:4" x14ac:dyDescent="0.2">
      <c r="A1144" s="3">
        <v>1139</v>
      </c>
      <c r="D1144" s="7"/>
    </row>
    <row r="1145" spans="1:4" x14ac:dyDescent="0.2">
      <c r="A1145" s="3">
        <v>1140</v>
      </c>
      <c r="D1145" s="7"/>
    </row>
    <row r="1146" spans="1:4" x14ac:dyDescent="0.2">
      <c r="A1146" s="3">
        <v>1141</v>
      </c>
      <c r="D1146" s="7"/>
    </row>
    <row r="1147" spans="1:4" x14ac:dyDescent="0.2">
      <c r="A1147" s="3">
        <v>1142</v>
      </c>
      <c r="D1147" s="7"/>
    </row>
    <row r="1148" spans="1:4" x14ac:dyDescent="0.2">
      <c r="A1148" s="3">
        <v>1143</v>
      </c>
      <c r="D1148" s="7"/>
    </row>
    <row r="1149" spans="1:4" x14ac:dyDescent="0.2">
      <c r="A1149" s="3">
        <v>1144</v>
      </c>
      <c r="D1149" s="7"/>
    </row>
    <row r="1150" spans="1:4" x14ac:dyDescent="0.2">
      <c r="A1150" s="3">
        <v>1145</v>
      </c>
      <c r="D1150" s="7"/>
    </row>
    <row r="1151" spans="1:4" x14ac:dyDescent="0.2">
      <c r="A1151" s="3">
        <v>1146</v>
      </c>
      <c r="D1151" s="7"/>
    </row>
    <row r="1152" spans="1:4" x14ac:dyDescent="0.2">
      <c r="A1152" s="3">
        <v>1147</v>
      </c>
      <c r="D1152" s="7"/>
    </row>
    <row r="1153" spans="1:4" x14ac:dyDescent="0.2">
      <c r="A1153" s="3">
        <v>1148</v>
      </c>
      <c r="D1153" s="7"/>
    </row>
    <row r="1154" spans="1:4" x14ac:dyDescent="0.2">
      <c r="A1154" s="3">
        <v>1149</v>
      </c>
      <c r="D1154" s="7"/>
    </row>
    <row r="1155" spans="1:4" x14ac:dyDescent="0.2">
      <c r="A1155" s="3">
        <v>1150</v>
      </c>
      <c r="D1155" s="7"/>
    </row>
    <row r="1156" spans="1:4" x14ac:dyDescent="0.2">
      <c r="A1156" s="3">
        <v>1151</v>
      </c>
      <c r="D1156" s="7"/>
    </row>
    <row r="1157" spans="1:4" x14ac:dyDescent="0.2">
      <c r="A1157" s="3">
        <v>1152</v>
      </c>
      <c r="D1157" s="7"/>
    </row>
    <row r="1158" spans="1:4" x14ac:dyDescent="0.2">
      <c r="A1158" s="3">
        <v>1153</v>
      </c>
      <c r="D1158" s="7"/>
    </row>
    <row r="1159" spans="1:4" x14ac:dyDescent="0.2">
      <c r="A1159" s="3">
        <v>1154</v>
      </c>
      <c r="D1159" s="7"/>
    </row>
    <row r="1160" spans="1:4" x14ac:dyDescent="0.2">
      <c r="A1160" s="3">
        <v>1155</v>
      </c>
      <c r="D1160" s="7"/>
    </row>
    <row r="1161" spans="1:4" x14ac:dyDescent="0.2">
      <c r="A1161" s="3">
        <v>1156</v>
      </c>
      <c r="D1161" s="7"/>
    </row>
    <row r="1162" spans="1:4" x14ac:dyDescent="0.2">
      <c r="A1162" s="3">
        <v>1157</v>
      </c>
      <c r="D1162" s="7"/>
    </row>
    <row r="1163" spans="1:4" x14ac:dyDescent="0.2">
      <c r="A1163">
        <v>1158</v>
      </c>
      <c r="B1163" s="14">
        <f>'EstExp 12-20'!C126</f>
        <v>0</v>
      </c>
      <c r="C1163" s="5">
        <f t="shared" ref="C1163:C1223" si="16">A1163-B1163</f>
        <v>1158</v>
      </c>
      <c r="D1163" s="6"/>
    </row>
    <row r="1164" spans="1:4" x14ac:dyDescent="0.2">
      <c r="A1164">
        <v>1159</v>
      </c>
      <c r="B1164" s="14">
        <f>'EstExp 12-20'!C127</f>
        <v>0</v>
      </c>
      <c r="C1164" s="5">
        <f t="shared" si="16"/>
        <v>1159</v>
      </c>
      <c r="D1164" s="6"/>
    </row>
    <row r="1165" spans="1:4" x14ac:dyDescent="0.2">
      <c r="A1165">
        <v>1160</v>
      </c>
      <c r="B1165" s="14">
        <f>'EstExp 12-20'!C128</f>
        <v>70000</v>
      </c>
      <c r="C1165" s="5">
        <f t="shared" si="16"/>
        <v>-68840</v>
      </c>
      <c r="D1165" s="6"/>
    </row>
    <row r="1166" spans="1:4" x14ac:dyDescent="0.2">
      <c r="A1166" s="3">
        <v>1161</v>
      </c>
      <c r="D1166" s="7"/>
    </row>
    <row r="1167" spans="1:4" x14ac:dyDescent="0.2">
      <c r="A1167">
        <v>1162</v>
      </c>
      <c r="B1167" s="14">
        <f>'EstExp 12-20'!C131</f>
        <v>70000</v>
      </c>
      <c r="C1167" s="5">
        <f t="shared" si="16"/>
        <v>-68838</v>
      </c>
      <c r="D1167" s="6"/>
    </row>
    <row r="1168" spans="1:4" x14ac:dyDescent="0.2">
      <c r="A1168">
        <v>1163</v>
      </c>
      <c r="B1168" s="14">
        <f>'EstExp 12-20'!C132</f>
        <v>0</v>
      </c>
      <c r="C1168" s="5">
        <f t="shared" si="16"/>
        <v>1163</v>
      </c>
      <c r="D1168" s="6"/>
    </row>
    <row r="1169" spans="1:4" x14ac:dyDescent="0.2">
      <c r="A1169">
        <v>1164</v>
      </c>
      <c r="B1169" s="14">
        <f>'EstExp 12-20'!C133</f>
        <v>70000</v>
      </c>
      <c r="C1169" s="5">
        <f t="shared" si="16"/>
        <v>-68836</v>
      </c>
      <c r="D1169" s="6"/>
    </row>
    <row r="1170" spans="1:4" x14ac:dyDescent="0.2">
      <c r="A1170">
        <v>1165</v>
      </c>
      <c r="B1170" s="14">
        <f>'EstExp 12-20'!C155</f>
        <v>70000</v>
      </c>
      <c r="C1170" s="5">
        <f t="shared" si="16"/>
        <v>-68835</v>
      </c>
      <c r="D1170" s="6"/>
    </row>
    <row r="1171" spans="1:4" x14ac:dyDescent="0.2">
      <c r="A1171">
        <v>1166</v>
      </c>
      <c r="B1171" s="14">
        <f>'EstExp 12-20'!D126</f>
        <v>0</v>
      </c>
      <c r="C1171" s="5">
        <f t="shared" si="16"/>
        <v>1166</v>
      </c>
      <c r="D1171" s="6"/>
    </row>
    <row r="1172" spans="1:4" x14ac:dyDescent="0.2">
      <c r="A1172">
        <v>1167</v>
      </c>
      <c r="B1172" s="14">
        <f>'EstExp 12-20'!D127</f>
        <v>0</v>
      </c>
      <c r="C1172" s="5">
        <f t="shared" si="16"/>
        <v>1167</v>
      </c>
      <c r="D1172" s="6"/>
    </row>
    <row r="1173" spans="1:4" x14ac:dyDescent="0.2">
      <c r="A1173">
        <v>1168</v>
      </c>
      <c r="B1173" s="14">
        <f>'EstExp 12-20'!D128</f>
        <v>100</v>
      </c>
      <c r="C1173" s="5">
        <f t="shared" si="16"/>
        <v>1068</v>
      </c>
      <c r="D1173" s="6"/>
    </row>
    <row r="1174" spans="1:4" x14ac:dyDescent="0.2">
      <c r="A1174" s="3">
        <v>1169</v>
      </c>
      <c r="D1174" s="7"/>
    </row>
    <row r="1175" spans="1:4" x14ac:dyDescent="0.2">
      <c r="A1175">
        <v>1170</v>
      </c>
      <c r="B1175" s="14">
        <f>'EstExp 12-20'!D131</f>
        <v>100</v>
      </c>
      <c r="C1175" s="5">
        <f t="shared" si="16"/>
        <v>1070</v>
      </c>
      <c r="D1175" s="6"/>
    </row>
    <row r="1176" spans="1:4" x14ac:dyDescent="0.2">
      <c r="A1176">
        <v>1171</v>
      </c>
      <c r="B1176" s="14">
        <f>'EstExp 12-20'!D132</f>
        <v>0</v>
      </c>
      <c r="C1176" s="5">
        <f t="shared" si="16"/>
        <v>1171</v>
      </c>
      <c r="D1176" s="6"/>
    </row>
    <row r="1177" spans="1:4" x14ac:dyDescent="0.2">
      <c r="A1177">
        <v>1172</v>
      </c>
      <c r="B1177" s="14">
        <f>'EstExp 12-20'!D133</f>
        <v>100</v>
      </c>
      <c r="C1177" s="5">
        <f t="shared" si="16"/>
        <v>1072</v>
      </c>
      <c r="D1177" s="6"/>
    </row>
    <row r="1178" spans="1:4" x14ac:dyDescent="0.2">
      <c r="A1178">
        <v>1173</v>
      </c>
      <c r="B1178" s="14">
        <f>'EstExp 12-20'!D155</f>
        <v>100</v>
      </c>
      <c r="C1178" s="5">
        <f t="shared" si="16"/>
        <v>1073</v>
      </c>
      <c r="D1178" s="6"/>
    </row>
    <row r="1179" spans="1:4" x14ac:dyDescent="0.2">
      <c r="A1179">
        <v>1174</v>
      </c>
      <c r="B1179" s="14">
        <f>'EstExp 12-20'!E126</f>
        <v>0</v>
      </c>
      <c r="C1179" s="5">
        <f t="shared" si="16"/>
        <v>1174</v>
      </c>
      <c r="D1179" s="6"/>
    </row>
    <row r="1180" spans="1:4" x14ac:dyDescent="0.2">
      <c r="A1180">
        <v>1175</v>
      </c>
      <c r="B1180" s="14">
        <f>'EstExp 12-20'!E127</f>
        <v>0</v>
      </c>
      <c r="C1180" s="5">
        <f t="shared" si="16"/>
        <v>1175</v>
      </c>
      <c r="D1180" s="6"/>
    </row>
    <row r="1181" spans="1:4" x14ac:dyDescent="0.2">
      <c r="A1181">
        <v>1176</v>
      </c>
      <c r="B1181" s="14">
        <f>'EstExp 12-20'!E128</f>
        <v>170000</v>
      </c>
      <c r="C1181" s="5">
        <f t="shared" si="16"/>
        <v>-168824</v>
      </c>
      <c r="D1181" s="6"/>
    </row>
    <row r="1182" spans="1:4" x14ac:dyDescent="0.2">
      <c r="A1182" s="3">
        <v>1177</v>
      </c>
      <c r="D1182" s="7"/>
    </row>
    <row r="1183" spans="1:4" x14ac:dyDescent="0.2">
      <c r="A1183">
        <v>1178</v>
      </c>
      <c r="B1183" s="14">
        <f>'EstExp 12-20'!E131</f>
        <v>170000</v>
      </c>
      <c r="C1183" s="5">
        <f t="shared" si="16"/>
        <v>-168822</v>
      </c>
      <c r="D1183" s="6"/>
    </row>
    <row r="1184" spans="1:4" x14ac:dyDescent="0.2">
      <c r="A1184">
        <v>1179</v>
      </c>
      <c r="B1184" s="14">
        <f>'EstExp 12-20'!E132</f>
        <v>26000</v>
      </c>
      <c r="C1184" s="5">
        <f t="shared" si="16"/>
        <v>-24821</v>
      </c>
      <c r="D1184" s="6"/>
    </row>
    <row r="1185" spans="1:4" x14ac:dyDescent="0.2">
      <c r="A1185">
        <v>1180</v>
      </c>
      <c r="B1185" s="14">
        <f>'EstExp 12-20'!E133</f>
        <v>196000</v>
      </c>
      <c r="C1185" s="5">
        <f t="shared" si="16"/>
        <v>-194820</v>
      </c>
      <c r="D1185" s="6"/>
    </row>
    <row r="1186" spans="1:4" x14ac:dyDescent="0.2">
      <c r="A1186">
        <v>1181</v>
      </c>
      <c r="B1186" s="14">
        <f>'EstExp 12-20'!E155</f>
        <v>196000</v>
      </c>
      <c r="C1186" s="5">
        <f t="shared" si="16"/>
        <v>-194819</v>
      </c>
      <c r="D1186" s="6"/>
    </row>
    <row r="1187" spans="1:4" x14ac:dyDescent="0.2">
      <c r="A1187">
        <v>1182</v>
      </c>
      <c r="B1187" s="14">
        <f>'EstExp 12-20'!F126</f>
        <v>0</v>
      </c>
      <c r="C1187" s="5">
        <f t="shared" si="16"/>
        <v>1182</v>
      </c>
      <c r="D1187" s="6"/>
    </row>
    <row r="1188" spans="1:4" x14ac:dyDescent="0.2">
      <c r="A1188">
        <v>1183</v>
      </c>
      <c r="B1188" s="14">
        <f>'EstExp 12-20'!F127</f>
        <v>0</v>
      </c>
      <c r="C1188" s="5">
        <f t="shared" si="16"/>
        <v>1183</v>
      </c>
      <c r="D1188" s="6"/>
    </row>
    <row r="1189" spans="1:4" x14ac:dyDescent="0.2">
      <c r="A1189">
        <v>1184</v>
      </c>
      <c r="B1189" s="14">
        <f>'EstExp 12-20'!F128</f>
        <v>20000</v>
      </c>
      <c r="C1189" s="5">
        <f t="shared" si="16"/>
        <v>-18816</v>
      </c>
      <c r="D1189" s="6"/>
    </row>
    <row r="1190" spans="1:4" x14ac:dyDescent="0.2">
      <c r="A1190" s="3">
        <v>1185</v>
      </c>
      <c r="D1190" s="7"/>
    </row>
    <row r="1191" spans="1:4" x14ac:dyDescent="0.2">
      <c r="A1191">
        <v>1186</v>
      </c>
      <c r="B1191" s="14">
        <f>'EstExp 12-20'!F131</f>
        <v>20000</v>
      </c>
      <c r="C1191" s="5">
        <f t="shared" si="16"/>
        <v>-18814</v>
      </c>
      <c r="D1191" s="6"/>
    </row>
    <row r="1192" spans="1:4" x14ac:dyDescent="0.2">
      <c r="A1192">
        <v>1187</v>
      </c>
      <c r="B1192" s="14">
        <f>'EstExp 12-20'!F132</f>
        <v>0</v>
      </c>
      <c r="C1192" s="5">
        <f t="shared" si="16"/>
        <v>1187</v>
      </c>
      <c r="D1192" s="6"/>
    </row>
    <row r="1193" spans="1:4" x14ac:dyDescent="0.2">
      <c r="A1193">
        <v>1188</v>
      </c>
      <c r="B1193" s="14">
        <f>'EstExp 12-20'!F133</f>
        <v>20000</v>
      </c>
      <c r="C1193" s="5">
        <f t="shared" si="16"/>
        <v>-18812</v>
      </c>
      <c r="D1193" s="6"/>
    </row>
    <row r="1194" spans="1:4" x14ac:dyDescent="0.2">
      <c r="A1194">
        <v>1189</v>
      </c>
      <c r="B1194" s="14">
        <f>'EstExp 12-20'!F155</f>
        <v>20000</v>
      </c>
      <c r="C1194" s="5">
        <f t="shared" si="16"/>
        <v>-18811</v>
      </c>
      <c r="D1194" s="6"/>
    </row>
    <row r="1195" spans="1:4" x14ac:dyDescent="0.2">
      <c r="A1195">
        <v>1190</v>
      </c>
      <c r="B1195" s="14">
        <f>'EstExp 12-20'!G126</f>
        <v>0</v>
      </c>
      <c r="C1195" s="5">
        <f t="shared" si="16"/>
        <v>1190</v>
      </c>
      <c r="D1195" s="6"/>
    </row>
    <row r="1196" spans="1:4" x14ac:dyDescent="0.2">
      <c r="A1196">
        <v>1191</v>
      </c>
      <c r="B1196" s="14">
        <f>'EstExp 12-20'!G127</f>
        <v>0</v>
      </c>
      <c r="C1196" s="5">
        <f t="shared" si="16"/>
        <v>1191</v>
      </c>
      <c r="D1196" s="6"/>
    </row>
    <row r="1197" spans="1:4" x14ac:dyDescent="0.2">
      <c r="A1197">
        <v>1192</v>
      </c>
      <c r="B1197" s="14">
        <f>'EstExp 12-20'!G128</f>
        <v>20000</v>
      </c>
      <c r="C1197" s="5">
        <f t="shared" si="16"/>
        <v>-18808</v>
      </c>
      <c r="D1197" s="6"/>
    </row>
    <row r="1198" spans="1:4" x14ac:dyDescent="0.2">
      <c r="A1198">
        <v>1193</v>
      </c>
      <c r="B1198" s="14">
        <f>'EstExp 12-20'!G130</f>
        <v>0</v>
      </c>
      <c r="C1198" s="5">
        <f t="shared" si="16"/>
        <v>1193</v>
      </c>
      <c r="D1198" s="6"/>
    </row>
    <row r="1199" spans="1:4" x14ac:dyDescent="0.2">
      <c r="A1199" s="3">
        <v>1194</v>
      </c>
      <c r="D1199" s="7"/>
    </row>
    <row r="1200" spans="1:4" x14ac:dyDescent="0.2">
      <c r="A1200">
        <v>1195</v>
      </c>
      <c r="B1200" s="14">
        <f>'EstExp 12-20'!G131</f>
        <v>20000</v>
      </c>
      <c r="C1200" s="5">
        <f t="shared" si="16"/>
        <v>-18805</v>
      </c>
      <c r="D1200" s="6"/>
    </row>
    <row r="1201" spans="1:4" x14ac:dyDescent="0.2">
      <c r="A1201">
        <v>1196</v>
      </c>
      <c r="B1201" s="14">
        <f>'EstExp 12-20'!G132</f>
        <v>0</v>
      </c>
      <c r="C1201" s="5">
        <f t="shared" si="16"/>
        <v>1196</v>
      </c>
      <c r="D1201" s="6"/>
    </row>
    <row r="1202" spans="1:4" x14ac:dyDescent="0.2">
      <c r="A1202">
        <v>1197</v>
      </c>
      <c r="B1202" s="14">
        <f>'EstExp 12-20'!G133</f>
        <v>20000</v>
      </c>
      <c r="C1202" s="5">
        <f t="shared" si="16"/>
        <v>-18803</v>
      </c>
      <c r="D1202" s="6"/>
    </row>
    <row r="1203" spans="1:4" x14ac:dyDescent="0.2">
      <c r="A1203">
        <v>1198</v>
      </c>
      <c r="B1203" s="14">
        <f>'EstExp 12-20'!G155</f>
        <v>20000</v>
      </c>
      <c r="C1203" s="5">
        <f t="shared" si="16"/>
        <v>-18802</v>
      </c>
      <c r="D1203" s="6"/>
    </row>
    <row r="1204" spans="1:4" x14ac:dyDescent="0.2">
      <c r="A1204">
        <v>1199</v>
      </c>
      <c r="B1204" s="14">
        <f>'EstExp 12-20'!H126</f>
        <v>0</v>
      </c>
      <c r="C1204" s="5">
        <f t="shared" si="16"/>
        <v>1199</v>
      </c>
      <c r="D1204" s="6"/>
    </row>
    <row r="1205" spans="1:4" x14ac:dyDescent="0.2">
      <c r="A1205">
        <v>1200</v>
      </c>
      <c r="B1205" s="14">
        <f>'EstExp 12-20'!H127</f>
        <v>0</v>
      </c>
      <c r="C1205" s="5">
        <f t="shared" si="16"/>
        <v>1200</v>
      </c>
      <c r="D1205" s="6"/>
    </row>
    <row r="1206" spans="1:4" x14ac:dyDescent="0.2">
      <c r="A1206">
        <v>1201</v>
      </c>
      <c r="B1206" s="14">
        <f>'EstExp 12-20'!H128</f>
        <v>0</v>
      </c>
      <c r="C1206" s="5">
        <f t="shared" si="16"/>
        <v>1201</v>
      </c>
      <c r="D1206" s="6"/>
    </row>
    <row r="1207" spans="1:4" x14ac:dyDescent="0.2">
      <c r="A1207" s="3">
        <v>1202</v>
      </c>
      <c r="D1207" s="7"/>
    </row>
    <row r="1208" spans="1:4" x14ac:dyDescent="0.2">
      <c r="A1208">
        <v>1203</v>
      </c>
      <c r="B1208" s="14">
        <f>'EstExp 12-20'!H131</f>
        <v>0</v>
      </c>
      <c r="C1208" s="5">
        <f t="shared" si="16"/>
        <v>1203</v>
      </c>
      <c r="D1208" s="6"/>
    </row>
    <row r="1209" spans="1:4" x14ac:dyDescent="0.2">
      <c r="A1209">
        <v>1204</v>
      </c>
      <c r="B1209" s="14">
        <f>'EstExp 12-20'!H132</f>
        <v>0</v>
      </c>
      <c r="C1209" s="5">
        <f t="shared" si="16"/>
        <v>1204</v>
      </c>
      <c r="D1209" s="6"/>
    </row>
    <row r="1210" spans="1:4" x14ac:dyDescent="0.2">
      <c r="A1210">
        <v>1205</v>
      </c>
      <c r="B1210" s="14">
        <f>'EstExp 12-20'!H133</f>
        <v>0</v>
      </c>
      <c r="C1210" s="5">
        <f t="shared" si="16"/>
        <v>1205</v>
      </c>
      <c r="D1210" s="6"/>
    </row>
    <row r="1211" spans="1:4" x14ac:dyDescent="0.2">
      <c r="A1211">
        <v>1206</v>
      </c>
      <c r="B1211" s="14">
        <f>'EstExp 12-20'!H143</f>
        <v>0</v>
      </c>
      <c r="C1211" s="5">
        <f t="shared" si="16"/>
        <v>1206</v>
      </c>
      <c r="D1211" s="6"/>
    </row>
    <row r="1212" spans="1:4" x14ac:dyDescent="0.2">
      <c r="A1212">
        <v>1207</v>
      </c>
      <c r="B1212" s="14">
        <f>'EstExp 12-20'!H146</f>
        <v>0</v>
      </c>
      <c r="C1212" s="5">
        <f t="shared" si="16"/>
        <v>1207</v>
      </c>
      <c r="D1212" s="6"/>
    </row>
    <row r="1213" spans="1:4" x14ac:dyDescent="0.2">
      <c r="A1213">
        <v>1208</v>
      </c>
      <c r="B1213" s="14">
        <f>'EstExp 12-20'!H147</f>
        <v>0</v>
      </c>
      <c r="C1213" s="5">
        <f t="shared" si="16"/>
        <v>1208</v>
      </c>
      <c r="D1213" s="6"/>
    </row>
    <row r="1214" spans="1:4" x14ac:dyDescent="0.2">
      <c r="A1214">
        <v>1209</v>
      </c>
      <c r="B1214" s="14">
        <f>'EstExp 12-20'!H150</f>
        <v>0</v>
      </c>
      <c r="C1214" s="5">
        <f t="shared" si="16"/>
        <v>1209</v>
      </c>
      <c r="D1214" s="6"/>
    </row>
    <row r="1215" spans="1:4" x14ac:dyDescent="0.2">
      <c r="A1215" s="3">
        <v>1210</v>
      </c>
      <c r="D1215" s="7"/>
    </row>
    <row r="1216" spans="1:4" x14ac:dyDescent="0.2">
      <c r="A1216">
        <v>1211</v>
      </c>
      <c r="B1216" s="14">
        <f>'EstExp 12-20'!H153</f>
        <v>0</v>
      </c>
      <c r="C1216" s="5">
        <f t="shared" si="16"/>
        <v>1211</v>
      </c>
      <c r="D1216" s="6"/>
    </row>
    <row r="1217" spans="1:4" x14ac:dyDescent="0.2">
      <c r="A1217">
        <v>1212</v>
      </c>
      <c r="B1217" s="14">
        <f>'EstExp 12-20'!H155</f>
        <v>0</v>
      </c>
      <c r="C1217" s="5">
        <f t="shared" si="16"/>
        <v>1212</v>
      </c>
      <c r="D1217" s="6"/>
    </row>
    <row r="1218" spans="1:4" x14ac:dyDescent="0.2">
      <c r="A1218">
        <v>1213</v>
      </c>
      <c r="B1218" s="14">
        <f>'EstExp 12-20'!K126</f>
        <v>0</v>
      </c>
      <c r="C1218" s="5">
        <f t="shared" si="16"/>
        <v>1213</v>
      </c>
      <c r="D1218" s="6"/>
    </row>
    <row r="1219" spans="1:4" x14ac:dyDescent="0.2">
      <c r="A1219">
        <v>1214</v>
      </c>
      <c r="B1219" s="14">
        <f>'EstExp 12-20'!K127</f>
        <v>0</v>
      </c>
      <c r="C1219" s="5">
        <f t="shared" si="16"/>
        <v>1214</v>
      </c>
      <c r="D1219" s="6"/>
    </row>
    <row r="1220" spans="1:4" x14ac:dyDescent="0.2">
      <c r="A1220">
        <v>1215</v>
      </c>
      <c r="B1220" s="14">
        <f>'EstExp 12-20'!K128</f>
        <v>280100</v>
      </c>
      <c r="C1220" s="5">
        <f t="shared" si="16"/>
        <v>-278885</v>
      </c>
      <c r="D1220" s="6"/>
    </row>
    <row r="1221" spans="1:4" x14ac:dyDescent="0.2">
      <c r="A1221">
        <v>1216</v>
      </c>
      <c r="B1221" s="14">
        <f>'EstExp 12-20'!K130</f>
        <v>0</v>
      </c>
      <c r="C1221" s="5">
        <f t="shared" si="16"/>
        <v>1216</v>
      </c>
      <c r="D1221" s="6"/>
    </row>
    <row r="1222" spans="1:4" x14ac:dyDescent="0.2">
      <c r="A1222" s="3">
        <v>1217</v>
      </c>
      <c r="D1222" s="7"/>
    </row>
    <row r="1223" spans="1:4" x14ac:dyDescent="0.2">
      <c r="A1223">
        <v>1218</v>
      </c>
      <c r="B1223" s="14">
        <f>'EstExp 12-20'!K131</f>
        <v>280100</v>
      </c>
      <c r="C1223" s="5">
        <f t="shared" si="16"/>
        <v>-278882</v>
      </c>
      <c r="D1223" s="6"/>
    </row>
    <row r="1224" spans="1:4" x14ac:dyDescent="0.2">
      <c r="A1224">
        <v>1219</v>
      </c>
      <c r="B1224" s="14">
        <f>'EstExp 12-20'!K132</f>
        <v>26000</v>
      </c>
      <c r="C1224" s="5">
        <f t="shared" ref="C1224:C1285" si="17">A1224-B1224</f>
        <v>-24781</v>
      </c>
      <c r="D1224" s="6"/>
    </row>
    <row r="1225" spans="1:4" x14ac:dyDescent="0.2">
      <c r="A1225">
        <v>1220</v>
      </c>
      <c r="B1225" s="14">
        <f>'EstExp 12-20'!K133</f>
        <v>306100</v>
      </c>
      <c r="C1225" s="5">
        <f t="shared" si="17"/>
        <v>-304880</v>
      </c>
      <c r="D1225" s="6"/>
    </row>
    <row r="1226" spans="1:4" x14ac:dyDescent="0.2">
      <c r="A1226">
        <v>1221</v>
      </c>
      <c r="B1226" s="14">
        <f>'EstExp 12-20'!K143</f>
        <v>0</v>
      </c>
      <c r="C1226" s="5">
        <f t="shared" si="17"/>
        <v>1221</v>
      </c>
      <c r="D1226" s="6"/>
    </row>
    <row r="1227" spans="1:4" x14ac:dyDescent="0.2">
      <c r="A1227">
        <v>1222</v>
      </c>
      <c r="B1227" s="14">
        <f>'EstExp 12-20'!K146</f>
        <v>0</v>
      </c>
      <c r="C1227" s="5">
        <f t="shared" si="17"/>
        <v>1222</v>
      </c>
      <c r="D1227" s="6"/>
    </row>
    <row r="1228" spans="1:4" x14ac:dyDescent="0.2">
      <c r="A1228">
        <v>1223</v>
      </c>
      <c r="B1228" s="14">
        <f>'EstExp 12-20'!K147</f>
        <v>0</v>
      </c>
      <c r="C1228" s="5">
        <f t="shared" si="17"/>
        <v>1223</v>
      </c>
      <c r="D1228" s="6"/>
    </row>
    <row r="1229" spans="1:4" x14ac:dyDescent="0.2">
      <c r="A1229">
        <v>1224</v>
      </c>
      <c r="B1229" s="14">
        <f>'EstExp 12-20'!K150</f>
        <v>0</v>
      </c>
      <c r="C1229" s="5">
        <f t="shared" si="17"/>
        <v>1224</v>
      </c>
      <c r="D1229" s="6"/>
    </row>
    <row r="1230" spans="1:4" x14ac:dyDescent="0.2">
      <c r="A1230" s="3">
        <v>1225</v>
      </c>
      <c r="D1230" s="7"/>
    </row>
    <row r="1231" spans="1:4" x14ac:dyDescent="0.2">
      <c r="A1231">
        <v>1226</v>
      </c>
      <c r="B1231" s="14">
        <f>'EstExp 12-20'!K153</f>
        <v>0</v>
      </c>
      <c r="C1231" s="5">
        <f t="shared" si="17"/>
        <v>1226</v>
      </c>
      <c r="D1231" s="6"/>
    </row>
    <row r="1232" spans="1:4" x14ac:dyDescent="0.2">
      <c r="A1232">
        <v>1227</v>
      </c>
      <c r="B1232" s="14">
        <f>'EstExp 12-20'!K155</f>
        <v>306100</v>
      </c>
      <c r="C1232" s="5">
        <f t="shared" si="17"/>
        <v>-304873</v>
      </c>
      <c r="D1232" s="6"/>
    </row>
    <row r="1233" spans="1:4" x14ac:dyDescent="0.2">
      <c r="A1233">
        <v>1228</v>
      </c>
      <c r="B1233" s="14">
        <f>'EstExp 12-20'!K156</f>
        <v>150</v>
      </c>
      <c r="C1233" s="5">
        <f t="shared" si="17"/>
        <v>1078</v>
      </c>
      <c r="D1233" s="6"/>
    </row>
    <row r="1234" spans="1:4" x14ac:dyDescent="0.2">
      <c r="A1234" s="3">
        <v>1229</v>
      </c>
      <c r="D1234" s="7"/>
    </row>
    <row r="1235" spans="1:4" x14ac:dyDescent="0.2">
      <c r="A1235" s="3">
        <v>1230</v>
      </c>
      <c r="D1235" s="7"/>
    </row>
    <row r="1236" spans="1:4" x14ac:dyDescent="0.2">
      <c r="A1236" s="3">
        <v>1231</v>
      </c>
      <c r="D1236" s="7"/>
    </row>
    <row r="1237" spans="1:4" x14ac:dyDescent="0.2">
      <c r="A1237" s="3">
        <v>1232</v>
      </c>
      <c r="D1237" s="7"/>
    </row>
    <row r="1238" spans="1:4" x14ac:dyDescent="0.2">
      <c r="A1238" s="3">
        <v>1233</v>
      </c>
      <c r="D1238" s="7"/>
    </row>
    <row r="1239" spans="1:4" x14ac:dyDescent="0.2">
      <c r="A1239" s="3">
        <v>1234</v>
      </c>
      <c r="D1239" s="7"/>
    </row>
    <row r="1240" spans="1:4" x14ac:dyDescent="0.2">
      <c r="A1240" s="3">
        <v>1235</v>
      </c>
      <c r="D1240" s="7"/>
    </row>
    <row r="1241" spans="1:4" x14ac:dyDescent="0.2">
      <c r="A1241" s="3">
        <v>1236</v>
      </c>
      <c r="D1241" s="7"/>
    </row>
    <row r="1242" spans="1:4" x14ac:dyDescent="0.2">
      <c r="A1242" s="3">
        <v>1237</v>
      </c>
      <c r="D1242" s="7"/>
    </row>
    <row r="1243" spans="1:4" x14ac:dyDescent="0.2">
      <c r="A1243" s="3">
        <v>1238</v>
      </c>
      <c r="D1243" s="7"/>
    </row>
    <row r="1244" spans="1:4" x14ac:dyDescent="0.2">
      <c r="A1244" s="3">
        <v>1239</v>
      </c>
      <c r="D1244" s="7"/>
    </row>
    <row r="1245" spans="1:4" x14ac:dyDescent="0.2">
      <c r="A1245" s="3">
        <v>1240</v>
      </c>
      <c r="D1245" s="7"/>
    </row>
    <row r="1246" spans="1:4" x14ac:dyDescent="0.2">
      <c r="A1246" s="3">
        <v>1241</v>
      </c>
      <c r="D1246" s="7"/>
    </row>
    <row r="1247" spans="1:4" x14ac:dyDescent="0.2">
      <c r="A1247" s="3">
        <v>1242</v>
      </c>
      <c r="D1247" s="7"/>
    </row>
    <row r="1248" spans="1:4" x14ac:dyDescent="0.2">
      <c r="A1248" s="3">
        <v>1243</v>
      </c>
      <c r="D1248" s="7"/>
    </row>
    <row r="1249" spans="1:4" x14ac:dyDescent="0.2">
      <c r="A1249" s="3">
        <v>1244</v>
      </c>
      <c r="D1249" s="7"/>
    </row>
    <row r="1250" spans="1:4" x14ac:dyDescent="0.2">
      <c r="A1250" s="3">
        <v>1245</v>
      </c>
      <c r="D1250" s="7"/>
    </row>
    <row r="1251" spans="1:4" x14ac:dyDescent="0.2">
      <c r="A1251">
        <v>1246</v>
      </c>
      <c r="B1251" s="14">
        <f>'EstExp 12-20'!E175</f>
        <v>0</v>
      </c>
      <c r="C1251" s="5">
        <f t="shared" si="17"/>
        <v>1246</v>
      </c>
      <c r="D1251" s="6"/>
    </row>
    <row r="1252" spans="1:4" x14ac:dyDescent="0.2">
      <c r="A1252">
        <v>1247</v>
      </c>
      <c r="B1252" s="14">
        <f>'EstExp 12-20'!E176</f>
        <v>0</v>
      </c>
      <c r="C1252" s="5">
        <f t="shared" si="17"/>
        <v>1247</v>
      </c>
      <c r="D1252" s="6"/>
    </row>
    <row r="1253" spans="1:4" x14ac:dyDescent="0.2">
      <c r="A1253">
        <v>1248</v>
      </c>
      <c r="B1253" s="14">
        <f>'EstExp 12-20'!E178</f>
        <v>0</v>
      </c>
      <c r="C1253" s="5">
        <f t="shared" si="17"/>
        <v>1248</v>
      </c>
      <c r="D1253" s="6"/>
    </row>
    <row r="1254" spans="1:4" x14ac:dyDescent="0.2">
      <c r="A1254">
        <v>1249</v>
      </c>
      <c r="B1254" s="14">
        <f>'EstExp 12-20'!H167</f>
        <v>0</v>
      </c>
      <c r="C1254" s="5">
        <f t="shared" si="17"/>
        <v>1249</v>
      </c>
      <c r="D1254" s="6"/>
    </row>
    <row r="1255" spans="1:4" x14ac:dyDescent="0.2">
      <c r="A1255">
        <v>1250</v>
      </c>
      <c r="B1255" s="14">
        <f>'EstExp 12-20'!H168</f>
        <v>0</v>
      </c>
      <c r="C1255" s="5">
        <f t="shared" si="17"/>
        <v>1250</v>
      </c>
      <c r="D1255" s="6"/>
    </row>
    <row r="1256" spans="1:4" x14ac:dyDescent="0.2">
      <c r="A1256">
        <v>1251</v>
      </c>
      <c r="B1256" s="14">
        <f>'EstExp 12-20'!H173</f>
        <v>95196</v>
      </c>
      <c r="C1256" s="5">
        <f t="shared" si="17"/>
        <v>-93945</v>
      </c>
      <c r="D1256" s="6"/>
    </row>
    <row r="1257" spans="1:4" x14ac:dyDescent="0.2">
      <c r="A1257">
        <v>1252</v>
      </c>
      <c r="B1257" s="14">
        <f>'EstExp 12-20'!H171</f>
        <v>0</v>
      </c>
      <c r="C1257" s="5">
        <f t="shared" si="17"/>
        <v>1252</v>
      </c>
      <c r="D1257" s="6"/>
    </row>
    <row r="1258" spans="1:4" x14ac:dyDescent="0.2">
      <c r="A1258">
        <v>1253</v>
      </c>
      <c r="B1258" s="14">
        <f>'EstExp 12-20'!H172</f>
        <v>0</v>
      </c>
      <c r="C1258" s="5">
        <f t="shared" si="17"/>
        <v>1253</v>
      </c>
      <c r="D1258" s="6"/>
    </row>
    <row r="1259" spans="1:4" x14ac:dyDescent="0.2">
      <c r="A1259">
        <v>1254</v>
      </c>
      <c r="B1259" s="14">
        <f>'EstExp 12-20'!H174</f>
        <v>280000</v>
      </c>
      <c r="C1259" s="5">
        <f t="shared" si="17"/>
        <v>-278746</v>
      </c>
      <c r="D1259" s="6"/>
    </row>
    <row r="1260" spans="1:4" x14ac:dyDescent="0.2">
      <c r="A1260">
        <v>1255</v>
      </c>
      <c r="B1260" s="14">
        <f>'EstExp 12-20'!H175</f>
        <v>500</v>
      </c>
      <c r="C1260" s="5">
        <f t="shared" si="17"/>
        <v>755</v>
      </c>
      <c r="D1260" s="6"/>
    </row>
    <row r="1261" spans="1:4" x14ac:dyDescent="0.2">
      <c r="A1261">
        <v>1256</v>
      </c>
      <c r="B1261" s="14">
        <f>'EstExp 12-20'!H176</f>
        <v>375696</v>
      </c>
      <c r="C1261" s="5">
        <f t="shared" si="17"/>
        <v>-374440</v>
      </c>
      <c r="D1261" s="6"/>
    </row>
    <row r="1262" spans="1:4" x14ac:dyDescent="0.2">
      <c r="A1262">
        <v>1257</v>
      </c>
      <c r="B1262" s="14">
        <f>'EstExp 12-20'!H178</f>
        <v>375696</v>
      </c>
      <c r="C1262" s="5">
        <f t="shared" si="17"/>
        <v>-374439</v>
      </c>
      <c r="D1262" s="6"/>
    </row>
    <row r="1263" spans="1:4" x14ac:dyDescent="0.2">
      <c r="A1263" s="3">
        <v>1258</v>
      </c>
      <c r="D1263" s="6" t="s">
        <v>327</v>
      </c>
    </row>
    <row r="1264" spans="1:4" x14ac:dyDescent="0.2">
      <c r="A1264" s="3">
        <v>1259</v>
      </c>
      <c r="D1264" s="6" t="s">
        <v>327</v>
      </c>
    </row>
    <row r="1265" spans="1:4" x14ac:dyDescent="0.2">
      <c r="A1265" s="3">
        <v>1260</v>
      </c>
      <c r="D1265" s="6" t="s">
        <v>327</v>
      </c>
    </row>
    <row r="1266" spans="1:4" x14ac:dyDescent="0.2">
      <c r="A1266" s="3">
        <v>1261</v>
      </c>
      <c r="D1266" s="6" t="s">
        <v>327</v>
      </c>
    </row>
    <row r="1267" spans="1:4" x14ac:dyDescent="0.2">
      <c r="A1267" s="3">
        <v>1262</v>
      </c>
      <c r="D1267" s="6" t="s">
        <v>928</v>
      </c>
    </row>
    <row r="1268" spans="1:4" x14ac:dyDescent="0.2">
      <c r="A1268">
        <v>1263</v>
      </c>
      <c r="B1268" s="14">
        <f>'EstExp 12-20'!K167</f>
        <v>0</v>
      </c>
      <c r="C1268" s="5">
        <f t="shared" si="17"/>
        <v>1263</v>
      </c>
      <c r="D1268" s="6"/>
    </row>
    <row r="1269" spans="1:4" x14ac:dyDescent="0.2">
      <c r="A1269">
        <v>1264</v>
      </c>
      <c r="B1269" s="14">
        <f>'EstExp 12-20'!K168</f>
        <v>0</v>
      </c>
      <c r="C1269" s="5">
        <f t="shared" si="17"/>
        <v>1264</v>
      </c>
      <c r="D1269" s="6"/>
    </row>
    <row r="1270" spans="1:4" x14ac:dyDescent="0.2">
      <c r="A1270">
        <v>1265</v>
      </c>
      <c r="B1270" s="14">
        <f>'EstExp 12-20'!K173</f>
        <v>95196</v>
      </c>
      <c r="C1270" s="5">
        <f t="shared" si="17"/>
        <v>-93931</v>
      </c>
      <c r="D1270" s="6"/>
    </row>
    <row r="1271" spans="1:4" x14ac:dyDescent="0.2">
      <c r="A1271">
        <v>1266</v>
      </c>
      <c r="B1271" s="14">
        <f>'EstExp 12-20'!K171</f>
        <v>0</v>
      </c>
      <c r="C1271" s="5">
        <f t="shared" si="17"/>
        <v>1266</v>
      </c>
      <c r="D1271" s="6"/>
    </row>
    <row r="1272" spans="1:4" x14ac:dyDescent="0.2">
      <c r="A1272">
        <v>1267</v>
      </c>
      <c r="B1272" s="14">
        <f>'EstExp 12-20'!K172</f>
        <v>0</v>
      </c>
      <c r="C1272" s="5">
        <f t="shared" si="17"/>
        <v>1267</v>
      </c>
      <c r="D1272" s="6"/>
    </row>
    <row r="1273" spans="1:4" x14ac:dyDescent="0.2">
      <c r="A1273">
        <v>1268</v>
      </c>
      <c r="B1273" s="14">
        <f>'EstExp 12-20'!K174</f>
        <v>280000</v>
      </c>
      <c r="C1273" s="5">
        <f t="shared" si="17"/>
        <v>-278732</v>
      </c>
      <c r="D1273" s="6"/>
    </row>
    <row r="1274" spans="1:4" x14ac:dyDescent="0.2">
      <c r="A1274">
        <v>1269</v>
      </c>
      <c r="B1274" s="14">
        <f>'EstExp 12-20'!K175</f>
        <v>500</v>
      </c>
      <c r="C1274" s="5">
        <f t="shared" si="17"/>
        <v>769</v>
      </c>
      <c r="D1274" s="6"/>
    </row>
    <row r="1275" spans="1:4" x14ac:dyDescent="0.2">
      <c r="A1275">
        <v>1270</v>
      </c>
      <c r="B1275" s="14">
        <f>'EstExp 12-20'!K176</f>
        <v>375696</v>
      </c>
      <c r="C1275" s="5">
        <f t="shared" si="17"/>
        <v>-374426</v>
      </c>
      <c r="D1275" s="6"/>
    </row>
    <row r="1276" spans="1:4" x14ac:dyDescent="0.2">
      <c r="A1276">
        <v>1271</v>
      </c>
      <c r="B1276" s="14">
        <f>'EstExp 12-20'!K178</f>
        <v>375696</v>
      </c>
      <c r="C1276" s="5">
        <f t="shared" si="17"/>
        <v>-374425</v>
      </c>
      <c r="D1276" s="6"/>
    </row>
    <row r="1277" spans="1:4" x14ac:dyDescent="0.2">
      <c r="A1277">
        <v>1272</v>
      </c>
      <c r="B1277" s="14">
        <f>'EstExp 12-20'!K179</f>
        <v>-35226</v>
      </c>
      <c r="C1277" s="5">
        <f t="shared" si="17"/>
        <v>36498</v>
      </c>
      <c r="D1277" s="6"/>
    </row>
    <row r="1278" spans="1:4" x14ac:dyDescent="0.2">
      <c r="A1278" s="3">
        <v>1273</v>
      </c>
      <c r="D1278" s="7"/>
    </row>
    <row r="1279" spans="1:4" x14ac:dyDescent="0.2">
      <c r="A1279">
        <v>1274</v>
      </c>
      <c r="B1279" s="14">
        <f>'EstExp 12-20'!C186</f>
        <v>100000</v>
      </c>
      <c r="C1279" s="5">
        <f t="shared" si="17"/>
        <v>-98726</v>
      </c>
      <c r="D1279" s="6"/>
    </row>
    <row r="1280" spans="1:4" x14ac:dyDescent="0.2">
      <c r="A1280" s="3">
        <v>1275</v>
      </c>
      <c r="D1280" s="6"/>
    </row>
    <row r="1281" spans="1:4" x14ac:dyDescent="0.2">
      <c r="A1281" s="3">
        <v>1276</v>
      </c>
      <c r="D1281" s="7"/>
    </row>
    <row r="1282" spans="1:4" x14ac:dyDescent="0.2">
      <c r="A1282">
        <v>1277</v>
      </c>
      <c r="B1282" s="14">
        <f>'EstExp 12-20'!C187</f>
        <v>0</v>
      </c>
      <c r="C1282" s="5">
        <f t="shared" si="17"/>
        <v>1277</v>
      </c>
      <c r="D1282" s="6"/>
    </row>
    <row r="1283" spans="1:4" x14ac:dyDescent="0.2">
      <c r="A1283">
        <v>1278</v>
      </c>
      <c r="B1283" s="14">
        <f>'EstExp 12-20'!C188</f>
        <v>100000</v>
      </c>
      <c r="C1283" s="5">
        <f t="shared" si="17"/>
        <v>-98722</v>
      </c>
      <c r="D1283" s="6"/>
    </row>
    <row r="1284" spans="1:4" x14ac:dyDescent="0.2">
      <c r="A1284">
        <v>1279</v>
      </c>
      <c r="B1284" s="14">
        <f>'EstExp 12-20'!C214</f>
        <v>100000</v>
      </c>
      <c r="C1284" s="5">
        <f t="shared" si="17"/>
        <v>-98721</v>
      </c>
      <c r="D1284" s="6"/>
    </row>
    <row r="1285" spans="1:4" x14ac:dyDescent="0.2">
      <c r="A1285">
        <v>1280</v>
      </c>
      <c r="B1285" s="14">
        <f>'EstExp 12-20'!D186</f>
        <v>25</v>
      </c>
      <c r="C1285" s="5">
        <f t="shared" si="17"/>
        <v>1255</v>
      </c>
      <c r="D1285" s="6"/>
    </row>
    <row r="1286" spans="1:4" x14ac:dyDescent="0.2">
      <c r="A1286" s="3">
        <v>1281</v>
      </c>
      <c r="D1286" s="7"/>
    </row>
    <row r="1287" spans="1:4" x14ac:dyDescent="0.2">
      <c r="A1287" s="3">
        <v>1282</v>
      </c>
      <c r="D1287" s="7"/>
    </row>
    <row r="1288" spans="1:4" x14ac:dyDescent="0.2">
      <c r="A1288">
        <v>1283</v>
      </c>
      <c r="B1288" s="14">
        <f>'EstExp 12-20'!D187</f>
        <v>0</v>
      </c>
      <c r="C1288" s="5">
        <f t="shared" ref="C1288:C1351" si="18">A1288-B1288</f>
        <v>1283</v>
      </c>
      <c r="D1288" s="6"/>
    </row>
    <row r="1289" spans="1:4" x14ac:dyDescent="0.2">
      <c r="A1289">
        <v>1284</v>
      </c>
      <c r="B1289" s="14">
        <f>'EstExp 12-20'!D188</f>
        <v>25</v>
      </c>
      <c r="C1289" s="5">
        <f t="shared" si="18"/>
        <v>1259</v>
      </c>
      <c r="D1289" s="6"/>
    </row>
    <row r="1290" spans="1:4" x14ac:dyDescent="0.2">
      <c r="A1290">
        <v>1285</v>
      </c>
      <c r="B1290" s="14">
        <f>'EstExp 12-20'!D214</f>
        <v>25</v>
      </c>
      <c r="C1290" s="5">
        <f t="shared" si="18"/>
        <v>1260</v>
      </c>
      <c r="D1290" s="6"/>
    </row>
    <row r="1291" spans="1:4" x14ac:dyDescent="0.2">
      <c r="A1291">
        <v>1286</v>
      </c>
      <c r="B1291" s="14">
        <f>'EstExp 12-20'!E186</f>
        <v>75000</v>
      </c>
      <c r="C1291" s="5">
        <f t="shared" si="18"/>
        <v>-73714</v>
      </c>
      <c r="D1291" s="6"/>
    </row>
    <row r="1292" spans="1:4" x14ac:dyDescent="0.2">
      <c r="A1292" s="3">
        <v>1287</v>
      </c>
      <c r="D1292" s="7"/>
    </row>
    <row r="1293" spans="1:4" x14ac:dyDescent="0.2">
      <c r="A1293" s="3">
        <v>1288</v>
      </c>
      <c r="D1293" s="7"/>
    </row>
    <row r="1294" spans="1:4" x14ac:dyDescent="0.2">
      <c r="A1294">
        <v>1289</v>
      </c>
      <c r="B1294" s="14">
        <f>'EstExp 12-20'!E187</f>
        <v>0</v>
      </c>
      <c r="C1294" s="5">
        <f t="shared" si="18"/>
        <v>1289</v>
      </c>
      <c r="D1294" s="6"/>
    </row>
    <row r="1295" spans="1:4" x14ac:dyDescent="0.2">
      <c r="A1295">
        <v>1290</v>
      </c>
      <c r="B1295" s="14">
        <f>'EstExp 12-20'!E188</f>
        <v>75000</v>
      </c>
      <c r="C1295" s="5">
        <f t="shared" si="18"/>
        <v>-73710</v>
      </c>
      <c r="D1295" s="6"/>
    </row>
    <row r="1296" spans="1:4" x14ac:dyDescent="0.2">
      <c r="A1296">
        <v>1291</v>
      </c>
      <c r="B1296" s="14">
        <f>'EstExp 12-20'!E200</f>
        <v>0</v>
      </c>
      <c r="C1296" s="5">
        <f t="shared" si="18"/>
        <v>1291</v>
      </c>
      <c r="D1296" s="6"/>
    </row>
    <row r="1297" spans="1:4" x14ac:dyDescent="0.2">
      <c r="A1297">
        <v>1292</v>
      </c>
      <c r="B1297" s="14">
        <f>'EstExp 12-20'!E214</f>
        <v>75000</v>
      </c>
      <c r="C1297" s="5">
        <f t="shared" si="18"/>
        <v>-73708</v>
      </c>
      <c r="D1297" s="6"/>
    </row>
    <row r="1298" spans="1:4" x14ac:dyDescent="0.2">
      <c r="A1298">
        <v>1293</v>
      </c>
      <c r="B1298" s="14">
        <f>'EstExp 12-20'!F186</f>
        <v>18000</v>
      </c>
      <c r="C1298" s="5">
        <f t="shared" si="18"/>
        <v>-16707</v>
      </c>
      <c r="D1298" s="6"/>
    </row>
    <row r="1299" spans="1:4" x14ac:dyDescent="0.2">
      <c r="A1299" s="3">
        <v>1294</v>
      </c>
      <c r="D1299" s="7"/>
    </row>
    <row r="1300" spans="1:4" x14ac:dyDescent="0.2">
      <c r="A1300" s="3">
        <v>1295</v>
      </c>
      <c r="D1300" s="7"/>
    </row>
    <row r="1301" spans="1:4" x14ac:dyDescent="0.2">
      <c r="A1301">
        <v>1296</v>
      </c>
      <c r="B1301" s="14">
        <f>'EstExp 12-20'!F187</f>
        <v>0</v>
      </c>
      <c r="C1301" s="5">
        <f t="shared" si="18"/>
        <v>1296</v>
      </c>
      <c r="D1301" s="6"/>
    </row>
    <row r="1302" spans="1:4" x14ac:dyDescent="0.2">
      <c r="A1302">
        <v>1297</v>
      </c>
      <c r="B1302" s="14">
        <f>'EstExp 12-20'!F188</f>
        <v>18000</v>
      </c>
      <c r="C1302" s="5">
        <f t="shared" si="18"/>
        <v>-16703</v>
      </c>
      <c r="D1302" s="6"/>
    </row>
    <row r="1303" spans="1:4" x14ac:dyDescent="0.2">
      <c r="A1303">
        <v>1298</v>
      </c>
      <c r="B1303" s="14">
        <f>'EstExp 12-20'!F214</f>
        <v>18000</v>
      </c>
      <c r="C1303" s="5">
        <f t="shared" si="18"/>
        <v>-16702</v>
      </c>
      <c r="D1303" s="6"/>
    </row>
    <row r="1304" spans="1:4" x14ac:dyDescent="0.2">
      <c r="A1304">
        <v>1299</v>
      </c>
      <c r="B1304" s="14">
        <f>'EstExp 12-20'!G186</f>
        <v>0</v>
      </c>
      <c r="C1304" s="5">
        <f t="shared" si="18"/>
        <v>1299</v>
      </c>
      <c r="D1304" s="6"/>
    </row>
    <row r="1305" spans="1:4" x14ac:dyDescent="0.2">
      <c r="A1305" s="3">
        <v>1300</v>
      </c>
      <c r="D1305" s="7"/>
    </row>
    <row r="1306" spans="1:4" x14ac:dyDescent="0.2">
      <c r="A1306" s="3">
        <v>1301</v>
      </c>
      <c r="D1306" s="7"/>
    </row>
    <row r="1307" spans="1:4" x14ac:dyDescent="0.2">
      <c r="A1307">
        <v>1302</v>
      </c>
      <c r="B1307" s="14">
        <f>'EstExp 12-20'!G187</f>
        <v>0</v>
      </c>
      <c r="C1307" s="5">
        <f t="shared" si="18"/>
        <v>1302</v>
      </c>
      <c r="D1307" s="6"/>
    </row>
    <row r="1308" spans="1:4" x14ac:dyDescent="0.2">
      <c r="A1308">
        <v>1303</v>
      </c>
      <c r="B1308" s="14">
        <f>'EstExp 12-20'!G188</f>
        <v>0</v>
      </c>
      <c r="C1308" s="5">
        <f t="shared" si="18"/>
        <v>1303</v>
      </c>
      <c r="D1308" s="6"/>
    </row>
    <row r="1309" spans="1:4" x14ac:dyDescent="0.2">
      <c r="A1309">
        <v>1304</v>
      </c>
      <c r="B1309" s="14">
        <f>'EstExp 12-20'!G214</f>
        <v>0</v>
      </c>
      <c r="C1309" s="5">
        <f t="shared" si="18"/>
        <v>1304</v>
      </c>
      <c r="D1309" s="6"/>
    </row>
    <row r="1310" spans="1:4" x14ac:dyDescent="0.2">
      <c r="A1310">
        <v>1305</v>
      </c>
      <c r="B1310" s="14">
        <f>'EstExp 12-20'!H186</f>
        <v>0</v>
      </c>
      <c r="C1310" s="5">
        <f t="shared" si="18"/>
        <v>1305</v>
      </c>
      <c r="D1310" s="6"/>
    </row>
    <row r="1311" spans="1:4" x14ac:dyDescent="0.2">
      <c r="A1311" s="3">
        <v>1306</v>
      </c>
      <c r="D1311" s="7"/>
    </row>
    <row r="1312" spans="1:4" x14ac:dyDescent="0.2">
      <c r="A1312" s="3">
        <v>1307</v>
      </c>
      <c r="D1312" s="7"/>
    </row>
    <row r="1313" spans="1:4" x14ac:dyDescent="0.2">
      <c r="A1313">
        <v>1308</v>
      </c>
      <c r="B1313" s="14">
        <f>'EstExp 12-20'!H187</f>
        <v>0</v>
      </c>
      <c r="C1313" s="5">
        <f t="shared" si="18"/>
        <v>1308</v>
      </c>
      <c r="D1313" s="6"/>
    </row>
    <row r="1314" spans="1:4" x14ac:dyDescent="0.2">
      <c r="A1314">
        <v>1309</v>
      </c>
      <c r="B1314" s="14">
        <f>'EstExp 12-20'!H188</f>
        <v>0</v>
      </c>
      <c r="C1314" s="5">
        <f t="shared" si="18"/>
        <v>1309</v>
      </c>
      <c r="D1314" s="6"/>
    </row>
    <row r="1315" spans="1:4" x14ac:dyDescent="0.2">
      <c r="A1315">
        <v>1310</v>
      </c>
      <c r="B1315" s="14">
        <f>'EstExp 12-20'!H203</f>
        <v>0</v>
      </c>
      <c r="C1315" s="5">
        <f t="shared" si="18"/>
        <v>1310</v>
      </c>
      <c r="D1315" s="6"/>
    </row>
    <row r="1316" spans="1:4" x14ac:dyDescent="0.2">
      <c r="A1316">
        <v>1311</v>
      </c>
      <c r="B1316" s="14">
        <f>'EstExp 12-20'!H204</f>
        <v>0</v>
      </c>
      <c r="C1316" s="5">
        <f t="shared" si="18"/>
        <v>1311</v>
      </c>
      <c r="D1316" s="6"/>
    </row>
    <row r="1317" spans="1:4" x14ac:dyDescent="0.2">
      <c r="A1317">
        <v>1312</v>
      </c>
      <c r="B1317" s="14">
        <f>'EstExp 12-20'!H207</f>
        <v>0</v>
      </c>
      <c r="C1317" s="5">
        <f t="shared" si="18"/>
        <v>1312</v>
      </c>
      <c r="D1317" s="6"/>
    </row>
    <row r="1318" spans="1:4" x14ac:dyDescent="0.2">
      <c r="A1318" s="3">
        <v>1313</v>
      </c>
      <c r="D1318" s="7"/>
    </row>
    <row r="1319" spans="1:4" x14ac:dyDescent="0.2">
      <c r="A1319">
        <v>1314</v>
      </c>
      <c r="B1319" s="14">
        <f>'EstExp 12-20'!H212</f>
        <v>0</v>
      </c>
      <c r="C1319" s="5">
        <f t="shared" si="18"/>
        <v>1314</v>
      </c>
      <c r="D1319" s="6"/>
    </row>
    <row r="1320" spans="1:4" x14ac:dyDescent="0.2">
      <c r="A1320">
        <v>1315</v>
      </c>
      <c r="B1320" s="14">
        <f>'EstExp 12-20'!H214</f>
        <v>0</v>
      </c>
      <c r="C1320" s="5">
        <f t="shared" si="18"/>
        <v>1315</v>
      </c>
      <c r="D1320" s="6"/>
    </row>
    <row r="1321" spans="1:4" x14ac:dyDescent="0.2">
      <c r="A1321">
        <v>1316</v>
      </c>
      <c r="B1321" s="14">
        <f>'EstExp 12-20'!K186</f>
        <v>193025</v>
      </c>
      <c r="C1321" s="5">
        <f t="shared" si="18"/>
        <v>-191709</v>
      </c>
      <c r="D1321" s="6"/>
    </row>
    <row r="1322" spans="1:4" x14ac:dyDescent="0.2">
      <c r="A1322" s="3">
        <v>1317</v>
      </c>
      <c r="D1322" s="7"/>
    </row>
    <row r="1323" spans="1:4" x14ac:dyDescent="0.2">
      <c r="A1323" s="3">
        <v>1318</v>
      </c>
      <c r="D1323" s="7"/>
    </row>
    <row r="1324" spans="1:4" x14ac:dyDescent="0.2">
      <c r="A1324">
        <v>1319</v>
      </c>
      <c r="B1324" s="14">
        <f>'EstExp 12-20'!K187</f>
        <v>0</v>
      </c>
      <c r="C1324" s="5">
        <f t="shared" si="18"/>
        <v>1319</v>
      </c>
      <c r="D1324" s="6"/>
    </row>
    <row r="1325" spans="1:4" x14ac:dyDescent="0.2">
      <c r="A1325">
        <v>1320</v>
      </c>
      <c r="B1325" s="14">
        <f>'EstExp 12-20'!K188</f>
        <v>193025</v>
      </c>
      <c r="C1325" s="5">
        <f t="shared" si="18"/>
        <v>-191705</v>
      </c>
      <c r="D1325" s="6"/>
    </row>
    <row r="1326" spans="1:4" x14ac:dyDescent="0.2">
      <c r="A1326">
        <v>1321</v>
      </c>
      <c r="B1326" s="14">
        <f>'EstExp 12-20'!K200</f>
        <v>0</v>
      </c>
      <c r="C1326" s="5">
        <f t="shared" si="18"/>
        <v>1321</v>
      </c>
      <c r="D1326" s="6"/>
    </row>
    <row r="1327" spans="1:4" x14ac:dyDescent="0.2">
      <c r="A1327">
        <v>1322</v>
      </c>
      <c r="B1327" s="14">
        <f>'EstExp 12-20'!K203</f>
        <v>0</v>
      </c>
      <c r="C1327" s="5">
        <f t="shared" si="18"/>
        <v>1322</v>
      </c>
      <c r="D1327" s="6"/>
    </row>
    <row r="1328" spans="1:4" x14ac:dyDescent="0.2">
      <c r="A1328">
        <v>1323</v>
      </c>
      <c r="B1328" s="14">
        <f>'EstExp 12-20'!K204</f>
        <v>0</v>
      </c>
      <c r="C1328" s="5">
        <f t="shared" si="18"/>
        <v>1323</v>
      </c>
      <c r="D1328" s="6"/>
    </row>
    <row r="1329" spans="1:4" x14ac:dyDescent="0.2">
      <c r="A1329">
        <v>1324</v>
      </c>
      <c r="B1329" s="14">
        <f>'EstExp 12-20'!K207</f>
        <v>0</v>
      </c>
      <c r="C1329" s="5">
        <f t="shared" si="18"/>
        <v>1324</v>
      </c>
      <c r="D1329" s="6"/>
    </row>
    <row r="1330" spans="1:4" x14ac:dyDescent="0.2">
      <c r="A1330" s="3">
        <v>1325</v>
      </c>
      <c r="D1330" s="7"/>
    </row>
    <row r="1331" spans="1:4" x14ac:dyDescent="0.2">
      <c r="A1331">
        <v>1326</v>
      </c>
      <c r="B1331" s="14">
        <f>'EstExp 12-20'!K212</f>
        <v>0</v>
      </c>
      <c r="C1331" s="5">
        <f t="shared" si="18"/>
        <v>1326</v>
      </c>
      <c r="D1331" s="6"/>
    </row>
    <row r="1332" spans="1:4" x14ac:dyDescent="0.2">
      <c r="A1332">
        <v>1327</v>
      </c>
      <c r="B1332" s="14">
        <f>'EstExp 12-20'!K214</f>
        <v>193025</v>
      </c>
      <c r="C1332" s="5">
        <f t="shared" si="18"/>
        <v>-191698</v>
      </c>
      <c r="D1332" s="6"/>
    </row>
    <row r="1333" spans="1:4" x14ac:dyDescent="0.2">
      <c r="A1333">
        <v>1328</v>
      </c>
      <c r="B1333" s="14">
        <f>'EstExp 12-20'!K215</f>
        <v>29795</v>
      </c>
      <c r="C1333" s="5">
        <f t="shared" si="18"/>
        <v>-28467</v>
      </c>
      <c r="D1333" s="6"/>
    </row>
    <row r="1334" spans="1:4" x14ac:dyDescent="0.2">
      <c r="A1334" s="3">
        <v>1329</v>
      </c>
      <c r="D1334" s="7"/>
    </row>
    <row r="1335" spans="1:4" x14ac:dyDescent="0.2">
      <c r="A1335" s="3">
        <v>1330</v>
      </c>
      <c r="D1335" s="7"/>
    </row>
    <row r="1336" spans="1:4" x14ac:dyDescent="0.2">
      <c r="A1336" s="3">
        <v>1331</v>
      </c>
      <c r="D1336" s="7"/>
    </row>
    <row r="1337" spans="1:4" x14ac:dyDescent="0.2">
      <c r="A1337" s="3">
        <v>1332</v>
      </c>
      <c r="D1337" s="7"/>
    </row>
    <row r="1338" spans="1:4" x14ac:dyDescent="0.2">
      <c r="A1338" s="3">
        <v>1333</v>
      </c>
      <c r="D1338" s="7"/>
    </row>
    <row r="1339" spans="1:4" x14ac:dyDescent="0.2">
      <c r="A1339" s="3">
        <v>1334</v>
      </c>
      <c r="D1339" s="7"/>
    </row>
    <row r="1340" spans="1:4" x14ac:dyDescent="0.2">
      <c r="A1340">
        <v>1335</v>
      </c>
      <c r="B1340" s="14">
        <f>'EstExp 12-20'!D229</f>
        <v>0</v>
      </c>
      <c r="C1340" s="5">
        <f t="shared" si="18"/>
        <v>1335</v>
      </c>
      <c r="D1340" s="6"/>
    </row>
    <row r="1341" spans="1:4" x14ac:dyDescent="0.2">
      <c r="A1341" s="3">
        <v>1336</v>
      </c>
      <c r="D1341" s="7"/>
    </row>
    <row r="1342" spans="1:4" x14ac:dyDescent="0.2">
      <c r="A1342" s="3">
        <v>1337</v>
      </c>
      <c r="D1342" s="7"/>
    </row>
    <row r="1343" spans="1:4" x14ac:dyDescent="0.2">
      <c r="A1343" s="3">
        <v>1338</v>
      </c>
      <c r="D1343" s="7"/>
    </row>
    <row r="1344" spans="1:4" x14ac:dyDescent="0.2">
      <c r="A1344" s="3">
        <v>1339</v>
      </c>
      <c r="D1344" s="7"/>
    </row>
    <row r="1345" spans="1:4" x14ac:dyDescent="0.2">
      <c r="A1345" s="3">
        <v>1340</v>
      </c>
      <c r="D1345" s="7"/>
    </row>
    <row r="1346" spans="1:4" x14ac:dyDescent="0.2">
      <c r="A1346">
        <v>1341</v>
      </c>
      <c r="B1346" s="14">
        <f>'EstExp 12-20'!D231</f>
        <v>0</v>
      </c>
      <c r="C1346" s="5">
        <f t="shared" si="18"/>
        <v>1341</v>
      </c>
      <c r="D1346" s="6"/>
    </row>
    <row r="1347" spans="1:4" x14ac:dyDescent="0.2">
      <c r="A1347" s="3">
        <v>1342</v>
      </c>
      <c r="D1347" s="7"/>
    </row>
    <row r="1348" spans="1:4" x14ac:dyDescent="0.2">
      <c r="A1348" s="3">
        <v>1343</v>
      </c>
      <c r="D1348" s="7"/>
    </row>
    <row r="1349" spans="1:4" x14ac:dyDescent="0.2">
      <c r="A1349" s="3">
        <v>1344</v>
      </c>
      <c r="D1349" s="7"/>
    </row>
    <row r="1350" spans="1:4" x14ac:dyDescent="0.2">
      <c r="A1350">
        <v>1345</v>
      </c>
      <c r="B1350" s="14">
        <f>'EstExp 12-20'!D225</f>
        <v>0</v>
      </c>
      <c r="C1350" s="5">
        <f t="shared" si="18"/>
        <v>1345</v>
      </c>
      <c r="D1350" s="6"/>
    </row>
    <row r="1351" spans="1:4" x14ac:dyDescent="0.2">
      <c r="A1351">
        <v>1346</v>
      </c>
      <c r="B1351" s="14">
        <f>'EstExp 12-20'!D226</f>
        <v>0</v>
      </c>
      <c r="C1351" s="5">
        <f t="shared" si="18"/>
        <v>1346</v>
      </c>
      <c r="D1351" s="6"/>
    </row>
    <row r="1352" spans="1:4" x14ac:dyDescent="0.2">
      <c r="A1352">
        <v>1347</v>
      </c>
      <c r="B1352" s="14">
        <f>'EstExp 12-20'!D227</f>
        <v>650</v>
      </c>
      <c r="C1352" s="5">
        <f t="shared" ref="C1352:C1415" si="19">A1352-B1352</f>
        <v>697</v>
      </c>
      <c r="D1352" s="6"/>
    </row>
    <row r="1353" spans="1:4" x14ac:dyDescent="0.2">
      <c r="A1353">
        <v>1348</v>
      </c>
      <c r="B1353" s="14">
        <f>'EstExp 12-20'!D228</f>
        <v>0</v>
      </c>
      <c r="C1353" s="5">
        <f t="shared" si="19"/>
        <v>1348</v>
      </c>
      <c r="D1353" s="6"/>
    </row>
    <row r="1354" spans="1:4" x14ac:dyDescent="0.2">
      <c r="A1354">
        <v>1349</v>
      </c>
      <c r="B1354" s="14">
        <f>'EstExp 12-20'!D233</f>
        <v>31525</v>
      </c>
      <c r="C1354" s="5">
        <f t="shared" si="19"/>
        <v>-30176</v>
      </c>
      <c r="D1354" s="6"/>
    </row>
    <row r="1355" spans="1:4" x14ac:dyDescent="0.2">
      <c r="A1355">
        <v>1350</v>
      </c>
      <c r="B1355" s="14">
        <f>'EstExp 12-20'!D236</f>
        <v>0</v>
      </c>
      <c r="C1355" s="5">
        <f t="shared" si="19"/>
        <v>1350</v>
      </c>
      <c r="D1355" s="6"/>
    </row>
    <row r="1356" spans="1:4" x14ac:dyDescent="0.2">
      <c r="A1356">
        <v>1351</v>
      </c>
      <c r="B1356" s="14">
        <f>'EstExp 12-20'!D237</f>
        <v>300</v>
      </c>
      <c r="C1356" s="5">
        <f t="shared" si="19"/>
        <v>1051</v>
      </c>
      <c r="D1356" s="6"/>
    </row>
    <row r="1357" spans="1:4" x14ac:dyDescent="0.2">
      <c r="A1357">
        <v>1352</v>
      </c>
      <c r="B1357" s="14">
        <f>'EstExp 12-20'!D238</f>
        <v>0</v>
      </c>
      <c r="C1357" s="5">
        <f t="shared" si="19"/>
        <v>1352</v>
      </c>
      <c r="D1357" s="6"/>
    </row>
    <row r="1358" spans="1:4" x14ac:dyDescent="0.2">
      <c r="A1358">
        <v>1353</v>
      </c>
      <c r="B1358" s="14">
        <f>'EstExp 12-20'!D239</f>
        <v>0</v>
      </c>
      <c r="C1358" s="5">
        <f t="shared" si="19"/>
        <v>1353</v>
      </c>
      <c r="D1358" s="6"/>
    </row>
    <row r="1359" spans="1:4" x14ac:dyDescent="0.2">
      <c r="A1359">
        <v>1354</v>
      </c>
      <c r="B1359" s="14">
        <f>'EstExp 12-20'!D240</f>
        <v>450</v>
      </c>
      <c r="C1359" s="5">
        <f t="shared" si="19"/>
        <v>904</v>
      </c>
      <c r="D1359" s="6"/>
    </row>
    <row r="1360" spans="1:4" x14ac:dyDescent="0.2">
      <c r="A1360">
        <v>1355</v>
      </c>
      <c r="B1360" s="14">
        <f>'EstExp 12-20'!D241</f>
        <v>0</v>
      </c>
      <c r="C1360" s="5">
        <f t="shared" si="19"/>
        <v>1355</v>
      </c>
      <c r="D1360" s="6"/>
    </row>
    <row r="1361" spans="1:4" x14ac:dyDescent="0.2">
      <c r="A1361">
        <v>1356</v>
      </c>
      <c r="B1361" s="14">
        <f>'EstExp 12-20'!D242</f>
        <v>750</v>
      </c>
      <c r="C1361" s="5">
        <f t="shared" si="19"/>
        <v>606</v>
      </c>
      <c r="D1361" s="6"/>
    </row>
    <row r="1362" spans="1:4" x14ac:dyDescent="0.2">
      <c r="A1362">
        <v>1357</v>
      </c>
      <c r="B1362" s="14">
        <f>'EstExp 12-20'!D244</f>
        <v>0</v>
      </c>
      <c r="C1362" s="5">
        <f t="shared" si="19"/>
        <v>1357</v>
      </c>
      <c r="D1362" s="6"/>
    </row>
    <row r="1363" spans="1:4" x14ac:dyDescent="0.2">
      <c r="A1363">
        <v>1358</v>
      </c>
      <c r="B1363" s="14">
        <f>'EstExp 12-20'!D245</f>
        <v>0</v>
      </c>
      <c r="C1363" s="5">
        <f t="shared" si="19"/>
        <v>1358</v>
      </c>
      <c r="D1363" s="6"/>
    </row>
    <row r="1364" spans="1:4" x14ac:dyDescent="0.2">
      <c r="A1364">
        <v>1359</v>
      </c>
      <c r="B1364" s="14">
        <f>'EstExp 12-20'!D246</f>
        <v>0</v>
      </c>
      <c r="C1364" s="5">
        <f t="shared" si="19"/>
        <v>1359</v>
      </c>
      <c r="D1364" s="6"/>
    </row>
    <row r="1365" spans="1:4" x14ac:dyDescent="0.2">
      <c r="A1365">
        <v>1360</v>
      </c>
      <c r="B1365" s="14">
        <f>'EstExp 12-20'!D247</f>
        <v>0</v>
      </c>
      <c r="C1365" s="5">
        <f t="shared" si="19"/>
        <v>1360</v>
      </c>
      <c r="D1365" s="6"/>
    </row>
    <row r="1366" spans="1:4" x14ac:dyDescent="0.2">
      <c r="A1366">
        <v>1361</v>
      </c>
      <c r="B1366" s="14">
        <f>'EstExp 12-20'!D249</f>
        <v>0</v>
      </c>
      <c r="C1366" s="5">
        <f t="shared" si="19"/>
        <v>1361</v>
      </c>
      <c r="D1366" s="6"/>
    </row>
    <row r="1367" spans="1:4" x14ac:dyDescent="0.2">
      <c r="A1367">
        <v>1362</v>
      </c>
      <c r="B1367" s="14">
        <f>'EstExp 12-20'!D250</f>
        <v>2400</v>
      </c>
      <c r="C1367" s="5">
        <f t="shared" si="19"/>
        <v>-1038</v>
      </c>
      <c r="D1367" s="6"/>
    </row>
    <row r="1368" spans="1:4" x14ac:dyDescent="0.2">
      <c r="A1368">
        <v>1363</v>
      </c>
      <c r="B1368" s="14">
        <f>'EstExp 12-20'!D261</f>
        <v>2900</v>
      </c>
      <c r="C1368" s="5">
        <f t="shared" si="19"/>
        <v>-1537</v>
      </c>
      <c r="D1368" s="6"/>
    </row>
    <row r="1369" spans="1:4" x14ac:dyDescent="0.2">
      <c r="A1369">
        <v>1364</v>
      </c>
      <c r="B1369" s="14">
        <f>'EstExp 12-20'!D263</f>
        <v>8500</v>
      </c>
      <c r="C1369" s="5">
        <f t="shared" si="19"/>
        <v>-7136</v>
      </c>
      <c r="D1369" s="6"/>
    </row>
    <row r="1370" spans="1:4" x14ac:dyDescent="0.2">
      <c r="A1370">
        <v>1365</v>
      </c>
      <c r="B1370" s="14">
        <f>'EstExp 12-20'!D264</f>
        <v>0</v>
      </c>
      <c r="C1370" s="5">
        <f t="shared" si="19"/>
        <v>1365</v>
      </c>
      <c r="D1370" s="6"/>
    </row>
    <row r="1371" spans="1:4" x14ac:dyDescent="0.2">
      <c r="A1371">
        <v>1366</v>
      </c>
      <c r="B1371" s="14">
        <f>'EstExp 12-20'!D265</f>
        <v>8500</v>
      </c>
      <c r="C1371" s="5">
        <f t="shared" si="19"/>
        <v>-7134</v>
      </c>
      <c r="D1371" s="6"/>
    </row>
    <row r="1372" spans="1:4" x14ac:dyDescent="0.2">
      <c r="A1372">
        <v>1367</v>
      </c>
      <c r="B1372" s="14">
        <f>'EstExp 12-20'!D267</f>
        <v>0</v>
      </c>
      <c r="C1372" s="5">
        <f t="shared" si="19"/>
        <v>1367</v>
      </c>
      <c r="D1372" s="6"/>
    </row>
    <row r="1373" spans="1:4" x14ac:dyDescent="0.2">
      <c r="A1373">
        <v>1368</v>
      </c>
      <c r="B1373" s="14">
        <f>'EstExp 12-20'!D268</f>
        <v>11000</v>
      </c>
      <c r="C1373" s="5">
        <f t="shared" si="19"/>
        <v>-9632</v>
      </c>
      <c r="D1373" s="6"/>
    </row>
    <row r="1374" spans="1:4" x14ac:dyDescent="0.2">
      <c r="A1374">
        <v>1369</v>
      </c>
      <c r="B1374" s="14">
        <f>'EstExp 12-20'!D269</f>
        <v>0</v>
      </c>
      <c r="C1374" s="5">
        <f t="shared" si="19"/>
        <v>1369</v>
      </c>
      <c r="D1374" s="6"/>
    </row>
    <row r="1375" spans="1:4" x14ac:dyDescent="0.2">
      <c r="A1375">
        <v>1370</v>
      </c>
      <c r="B1375" s="14">
        <f>'EstExp 12-20'!D270</f>
        <v>16000</v>
      </c>
      <c r="C1375" s="5">
        <f t="shared" si="19"/>
        <v>-14630</v>
      </c>
      <c r="D1375" s="6"/>
    </row>
    <row r="1376" spans="1:4" x14ac:dyDescent="0.2">
      <c r="A1376">
        <v>1371</v>
      </c>
      <c r="B1376" s="14">
        <f>'EstExp 12-20'!D271</f>
        <v>14000</v>
      </c>
      <c r="C1376" s="5">
        <f t="shared" si="19"/>
        <v>-12629</v>
      </c>
      <c r="D1376" s="6"/>
    </row>
    <row r="1377" spans="1:4" x14ac:dyDescent="0.2">
      <c r="A1377">
        <v>1372</v>
      </c>
      <c r="B1377" s="14">
        <f>'EstExp 12-20'!D272</f>
        <v>9000</v>
      </c>
      <c r="C1377" s="5">
        <f t="shared" si="19"/>
        <v>-7628</v>
      </c>
      <c r="D1377" s="6"/>
    </row>
    <row r="1378" spans="1:4" x14ac:dyDescent="0.2">
      <c r="A1378">
        <v>1373</v>
      </c>
      <c r="B1378" s="14">
        <f>'EstExp 12-20'!D273</f>
        <v>0</v>
      </c>
      <c r="C1378" s="5">
        <f t="shared" si="19"/>
        <v>1373</v>
      </c>
      <c r="D1378" s="6"/>
    </row>
    <row r="1379" spans="1:4" x14ac:dyDescent="0.2">
      <c r="A1379" s="3">
        <v>1374</v>
      </c>
      <c r="D1379" s="7"/>
    </row>
    <row r="1380" spans="1:4" x14ac:dyDescent="0.2">
      <c r="A1380">
        <v>1375</v>
      </c>
      <c r="B1380" s="14">
        <f>'EstExp 12-20'!D274</f>
        <v>50000</v>
      </c>
      <c r="C1380" s="5">
        <f t="shared" si="19"/>
        <v>-48625</v>
      </c>
      <c r="D1380" s="6"/>
    </row>
    <row r="1381" spans="1:4" x14ac:dyDescent="0.2">
      <c r="A1381">
        <v>1376</v>
      </c>
      <c r="B1381" s="14">
        <f>'EstExp 12-20'!D276</f>
        <v>0</v>
      </c>
      <c r="C1381" s="5">
        <f t="shared" si="19"/>
        <v>1376</v>
      </c>
      <c r="D1381" s="6"/>
    </row>
    <row r="1382" spans="1:4" x14ac:dyDescent="0.2">
      <c r="A1382">
        <v>1377</v>
      </c>
      <c r="B1382" s="14">
        <f>'EstExp 12-20'!D277</f>
        <v>0</v>
      </c>
      <c r="C1382" s="5">
        <f t="shared" si="19"/>
        <v>1377</v>
      </c>
      <c r="D1382" s="6"/>
    </row>
    <row r="1383" spans="1:4" x14ac:dyDescent="0.2">
      <c r="A1383">
        <v>1378</v>
      </c>
      <c r="B1383" s="14">
        <f>'EstExp 12-20'!D278</f>
        <v>0</v>
      </c>
      <c r="C1383" s="5">
        <f t="shared" si="19"/>
        <v>1378</v>
      </c>
      <c r="D1383" s="6"/>
    </row>
    <row r="1384" spans="1:4" x14ac:dyDescent="0.2">
      <c r="A1384">
        <v>1379</v>
      </c>
      <c r="B1384" s="14">
        <f>'EstExp 12-20'!D279</f>
        <v>0</v>
      </c>
      <c r="C1384" s="5">
        <f t="shared" si="19"/>
        <v>1379</v>
      </c>
      <c r="D1384" s="6"/>
    </row>
    <row r="1385" spans="1:4" x14ac:dyDescent="0.2">
      <c r="A1385" s="3">
        <v>1380</v>
      </c>
      <c r="D1385" s="7"/>
    </row>
    <row r="1386" spans="1:4" x14ac:dyDescent="0.2">
      <c r="A1386">
        <v>1381</v>
      </c>
      <c r="B1386" s="14">
        <f>'EstExp 12-20'!D280</f>
        <v>0</v>
      </c>
      <c r="C1386" s="5">
        <f t="shared" si="19"/>
        <v>1381</v>
      </c>
      <c r="D1386" s="6"/>
    </row>
    <row r="1387" spans="1:4" x14ac:dyDescent="0.2">
      <c r="A1387" s="3">
        <v>1382</v>
      </c>
      <c r="D1387" s="7"/>
    </row>
    <row r="1388" spans="1:4" x14ac:dyDescent="0.2">
      <c r="A1388">
        <v>1383</v>
      </c>
      <c r="B1388" s="14">
        <f>'EstExp 12-20'!D281</f>
        <v>0</v>
      </c>
      <c r="C1388" s="5">
        <f t="shared" si="19"/>
        <v>1383</v>
      </c>
      <c r="D1388" s="6"/>
    </row>
    <row r="1389" spans="1:4" x14ac:dyDescent="0.2">
      <c r="A1389">
        <v>1384</v>
      </c>
      <c r="B1389" s="14">
        <f>'EstExp 12-20'!D282</f>
        <v>0</v>
      </c>
      <c r="C1389" s="5">
        <f t="shared" si="19"/>
        <v>1384</v>
      </c>
      <c r="D1389" s="6"/>
    </row>
    <row r="1390" spans="1:4" x14ac:dyDescent="0.2">
      <c r="A1390">
        <v>1385</v>
      </c>
      <c r="B1390" s="14">
        <f>'EstExp 12-20'!D283</f>
        <v>62150</v>
      </c>
      <c r="C1390" s="5">
        <f t="shared" si="19"/>
        <v>-60765</v>
      </c>
      <c r="D1390" s="6"/>
    </row>
    <row r="1391" spans="1:4" x14ac:dyDescent="0.2">
      <c r="A1391">
        <v>1386</v>
      </c>
      <c r="B1391" s="14">
        <f>'EstExp 12-20'!D284</f>
        <v>0</v>
      </c>
      <c r="C1391" s="5">
        <f t="shared" si="19"/>
        <v>1386</v>
      </c>
      <c r="D1391" s="6"/>
    </row>
    <row r="1392" spans="1:4" x14ac:dyDescent="0.2">
      <c r="A1392">
        <v>1387</v>
      </c>
      <c r="B1392" s="14">
        <f>'EstExp 12-20'!D299</f>
        <v>93675</v>
      </c>
      <c r="C1392" s="5">
        <f t="shared" si="19"/>
        <v>-92288</v>
      </c>
      <c r="D1392" s="6"/>
    </row>
    <row r="1393" spans="1:4" x14ac:dyDescent="0.2">
      <c r="A1393">
        <v>1388</v>
      </c>
      <c r="B1393" s="14">
        <f>'EstExp 12-20'!H292</f>
        <v>0</v>
      </c>
      <c r="C1393" s="5">
        <f t="shared" si="19"/>
        <v>1388</v>
      </c>
      <c r="D1393" s="6"/>
    </row>
    <row r="1394" spans="1:4" x14ac:dyDescent="0.2">
      <c r="A1394">
        <v>1389</v>
      </c>
      <c r="B1394" s="14">
        <f>'EstExp 12-20'!H293</f>
        <v>0</v>
      </c>
      <c r="C1394" s="5">
        <f t="shared" si="19"/>
        <v>1389</v>
      </c>
      <c r="D1394" s="6"/>
    </row>
    <row r="1395" spans="1:4" x14ac:dyDescent="0.2">
      <c r="A1395">
        <v>1390</v>
      </c>
      <c r="B1395" s="14">
        <f>'EstExp 12-20'!H296</f>
        <v>0</v>
      </c>
      <c r="C1395" s="5">
        <f t="shared" si="19"/>
        <v>1390</v>
      </c>
      <c r="D1395" s="6"/>
    </row>
    <row r="1396" spans="1:4" x14ac:dyDescent="0.2">
      <c r="A1396">
        <v>1391</v>
      </c>
      <c r="B1396" s="14">
        <f>'EstExp 12-20'!H297</f>
        <v>0</v>
      </c>
      <c r="C1396" s="5">
        <f t="shared" si="19"/>
        <v>1391</v>
      </c>
      <c r="D1396" s="6"/>
    </row>
    <row r="1397" spans="1:4" x14ac:dyDescent="0.2">
      <c r="A1397" s="3">
        <v>1392</v>
      </c>
      <c r="D1397" s="7"/>
    </row>
    <row r="1398" spans="1:4" x14ac:dyDescent="0.2">
      <c r="A1398">
        <v>1393</v>
      </c>
      <c r="B1398" s="14">
        <f>'EstExp 12-20'!H299</f>
        <v>0</v>
      </c>
      <c r="C1398" s="5">
        <f t="shared" si="19"/>
        <v>1393</v>
      </c>
      <c r="D1398" s="6"/>
    </row>
    <row r="1399" spans="1:4" x14ac:dyDescent="0.2">
      <c r="A1399" s="3">
        <v>1394</v>
      </c>
      <c r="D1399" s="7"/>
    </row>
    <row r="1400" spans="1:4" x14ac:dyDescent="0.2">
      <c r="A1400" s="3">
        <v>1395</v>
      </c>
      <c r="D1400" s="7"/>
    </row>
    <row r="1401" spans="1:4" x14ac:dyDescent="0.2">
      <c r="A1401" s="3">
        <v>1396</v>
      </c>
      <c r="D1401" s="7"/>
    </row>
    <row r="1402" spans="1:4" x14ac:dyDescent="0.2">
      <c r="A1402" s="3">
        <v>1397</v>
      </c>
      <c r="D1402" s="7"/>
    </row>
    <row r="1403" spans="1:4" x14ac:dyDescent="0.2">
      <c r="A1403" s="3">
        <v>1398</v>
      </c>
      <c r="D1403" s="7"/>
    </row>
    <row r="1404" spans="1:4" x14ac:dyDescent="0.2">
      <c r="A1404">
        <v>1399</v>
      </c>
      <c r="B1404" s="14">
        <f>'EstExp 12-20'!K229</f>
        <v>0</v>
      </c>
      <c r="C1404" s="5">
        <f t="shared" si="19"/>
        <v>1399</v>
      </c>
      <c r="D1404" s="6"/>
    </row>
    <row r="1405" spans="1:4" x14ac:dyDescent="0.2">
      <c r="A1405" s="3">
        <v>1400</v>
      </c>
      <c r="D1405" s="7"/>
    </row>
    <row r="1406" spans="1:4" x14ac:dyDescent="0.2">
      <c r="A1406" s="3">
        <v>1401</v>
      </c>
      <c r="D1406" s="7"/>
    </row>
    <row r="1407" spans="1:4" x14ac:dyDescent="0.2">
      <c r="A1407" s="3">
        <v>1402</v>
      </c>
      <c r="D1407" s="7"/>
    </row>
    <row r="1408" spans="1:4" x14ac:dyDescent="0.2">
      <c r="A1408" s="3">
        <v>1403</v>
      </c>
      <c r="D1408" s="7"/>
    </row>
    <row r="1409" spans="1:4" x14ac:dyDescent="0.2">
      <c r="A1409" s="3">
        <v>1404</v>
      </c>
      <c r="D1409" s="7"/>
    </row>
    <row r="1410" spans="1:4" x14ac:dyDescent="0.2">
      <c r="A1410">
        <v>1405</v>
      </c>
      <c r="B1410" s="14">
        <f>'EstExp 12-20'!K231</f>
        <v>0</v>
      </c>
      <c r="C1410" s="5">
        <f t="shared" si="19"/>
        <v>1405</v>
      </c>
      <c r="D1410" s="6"/>
    </row>
    <row r="1411" spans="1:4" x14ac:dyDescent="0.2">
      <c r="A1411" s="3">
        <v>1406</v>
      </c>
      <c r="D1411" s="7"/>
    </row>
    <row r="1412" spans="1:4" x14ac:dyDescent="0.2">
      <c r="A1412" s="3">
        <v>1407</v>
      </c>
      <c r="D1412" s="7"/>
    </row>
    <row r="1413" spans="1:4" x14ac:dyDescent="0.2">
      <c r="A1413" s="3">
        <v>1408</v>
      </c>
      <c r="D1413" s="7"/>
    </row>
    <row r="1414" spans="1:4" x14ac:dyDescent="0.2">
      <c r="A1414" s="4">
        <v>1409</v>
      </c>
      <c r="B1414" s="14">
        <f>'EstExp 12-20'!K225</f>
        <v>0</v>
      </c>
      <c r="C1414" s="5">
        <f t="shared" si="19"/>
        <v>1409</v>
      </c>
      <c r="D1414" s="6"/>
    </row>
    <row r="1415" spans="1:4" x14ac:dyDescent="0.2">
      <c r="A1415">
        <v>1410</v>
      </c>
      <c r="B1415" s="14">
        <f>'EstExp 12-20'!K226</f>
        <v>0</v>
      </c>
      <c r="C1415" s="5">
        <f t="shared" si="19"/>
        <v>1410</v>
      </c>
      <c r="D1415" s="6"/>
    </row>
    <row r="1416" spans="1:4" x14ac:dyDescent="0.2">
      <c r="A1416">
        <v>1411</v>
      </c>
      <c r="B1416" s="14">
        <f>'EstExp 12-20'!K227</f>
        <v>650</v>
      </c>
      <c r="C1416" s="5">
        <f t="shared" ref="C1416:C1479" si="20">A1416-B1416</f>
        <v>761</v>
      </c>
      <c r="D1416" s="6"/>
    </row>
    <row r="1417" spans="1:4" x14ac:dyDescent="0.2">
      <c r="A1417">
        <v>1412</v>
      </c>
      <c r="B1417" s="14">
        <f>'EstExp 12-20'!K228</f>
        <v>0</v>
      </c>
      <c r="C1417" s="5">
        <f t="shared" si="20"/>
        <v>1412</v>
      </c>
      <c r="D1417" s="6"/>
    </row>
    <row r="1418" spans="1:4" x14ac:dyDescent="0.2">
      <c r="A1418">
        <v>1413</v>
      </c>
      <c r="B1418" s="14">
        <f>'EstExp 12-20'!K233</f>
        <v>31525</v>
      </c>
      <c r="C1418" s="5">
        <f t="shared" si="20"/>
        <v>-30112</v>
      </c>
      <c r="D1418" s="6"/>
    </row>
    <row r="1419" spans="1:4" x14ac:dyDescent="0.2">
      <c r="A1419">
        <v>1414</v>
      </c>
      <c r="B1419" s="14">
        <f>'EstExp 12-20'!K236</f>
        <v>0</v>
      </c>
      <c r="C1419" s="5">
        <f t="shared" si="20"/>
        <v>1414</v>
      </c>
      <c r="D1419" s="6"/>
    </row>
    <row r="1420" spans="1:4" x14ac:dyDescent="0.2">
      <c r="A1420">
        <v>1415</v>
      </c>
      <c r="B1420" s="14">
        <f>'EstExp 12-20'!K237</f>
        <v>300</v>
      </c>
      <c r="C1420" s="5">
        <f t="shared" si="20"/>
        <v>1115</v>
      </c>
      <c r="D1420" s="6"/>
    </row>
    <row r="1421" spans="1:4" x14ac:dyDescent="0.2">
      <c r="A1421">
        <v>1416</v>
      </c>
      <c r="B1421" s="14">
        <f>'EstExp 12-20'!K238</f>
        <v>0</v>
      </c>
      <c r="C1421" s="5">
        <f t="shared" si="20"/>
        <v>1416</v>
      </c>
      <c r="D1421" s="6"/>
    </row>
    <row r="1422" spans="1:4" x14ac:dyDescent="0.2">
      <c r="A1422">
        <v>1417</v>
      </c>
      <c r="B1422" s="14">
        <f>'EstExp 12-20'!K239</f>
        <v>0</v>
      </c>
      <c r="C1422" s="5">
        <f t="shared" si="20"/>
        <v>1417</v>
      </c>
      <c r="D1422" s="6"/>
    </row>
    <row r="1423" spans="1:4" x14ac:dyDescent="0.2">
      <c r="A1423">
        <v>1418</v>
      </c>
      <c r="B1423" s="14">
        <f>'EstExp 12-20'!K240</f>
        <v>450</v>
      </c>
      <c r="C1423" s="5">
        <f t="shared" si="20"/>
        <v>968</v>
      </c>
      <c r="D1423" s="6"/>
    </row>
    <row r="1424" spans="1:4" x14ac:dyDescent="0.2">
      <c r="A1424">
        <v>1419</v>
      </c>
      <c r="B1424" s="14">
        <f>'EstExp 12-20'!K241</f>
        <v>0</v>
      </c>
      <c r="C1424" s="5">
        <f t="shared" si="20"/>
        <v>1419</v>
      </c>
      <c r="D1424" s="6"/>
    </row>
    <row r="1425" spans="1:4" x14ac:dyDescent="0.2">
      <c r="A1425">
        <v>1420</v>
      </c>
      <c r="B1425" s="14">
        <f>'EstExp 12-20'!K242</f>
        <v>750</v>
      </c>
      <c r="C1425" s="5">
        <f t="shared" si="20"/>
        <v>670</v>
      </c>
      <c r="D1425" s="6"/>
    </row>
    <row r="1426" spans="1:4" x14ac:dyDescent="0.2">
      <c r="A1426">
        <v>1421</v>
      </c>
      <c r="B1426" s="14">
        <f>'EstExp 12-20'!K244</f>
        <v>0</v>
      </c>
      <c r="C1426" s="5">
        <f t="shared" si="20"/>
        <v>1421</v>
      </c>
      <c r="D1426" s="6"/>
    </row>
    <row r="1427" spans="1:4" x14ac:dyDescent="0.2">
      <c r="A1427">
        <v>1422</v>
      </c>
      <c r="B1427" s="14">
        <f>'EstExp 12-20'!K245</f>
        <v>0</v>
      </c>
      <c r="C1427" s="5">
        <f t="shared" si="20"/>
        <v>1422</v>
      </c>
      <c r="D1427" s="6"/>
    </row>
    <row r="1428" spans="1:4" x14ac:dyDescent="0.2">
      <c r="A1428">
        <v>1423</v>
      </c>
      <c r="B1428" s="14">
        <f>'EstExp 12-20'!K246</f>
        <v>0</v>
      </c>
      <c r="C1428" s="5">
        <f t="shared" si="20"/>
        <v>1423</v>
      </c>
      <c r="D1428" s="6"/>
    </row>
    <row r="1429" spans="1:4" x14ac:dyDescent="0.2">
      <c r="A1429">
        <v>1424</v>
      </c>
      <c r="B1429" s="14">
        <f>'EstExp 12-20'!K247</f>
        <v>0</v>
      </c>
      <c r="C1429" s="5">
        <f t="shared" si="20"/>
        <v>1424</v>
      </c>
      <c r="D1429" s="6"/>
    </row>
    <row r="1430" spans="1:4" x14ac:dyDescent="0.2">
      <c r="A1430">
        <v>1425</v>
      </c>
      <c r="B1430" s="14">
        <f>'EstExp 12-20'!K249</f>
        <v>0</v>
      </c>
      <c r="C1430" s="5">
        <f t="shared" si="20"/>
        <v>1425</v>
      </c>
      <c r="D1430" s="6"/>
    </row>
    <row r="1431" spans="1:4" x14ac:dyDescent="0.2">
      <c r="A1431">
        <v>1426</v>
      </c>
      <c r="B1431" s="14">
        <f>'EstExp 12-20'!K250</f>
        <v>2400</v>
      </c>
      <c r="C1431" s="5">
        <f t="shared" si="20"/>
        <v>-974</v>
      </c>
      <c r="D1431" s="6"/>
    </row>
    <row r="1432" spans="1:4" x14ac:dyDescent="0.2">
      <c r="A1432">
        <v>1427</v>
      </c>
      <c r="B1432" s="14">
        <f>'EstExp 12-20'!K261</f>
        <v>2900</v>
      </c>
      <c r="C1432" s="5">
        <f t="shared" si="20"/>
        <v>-1473</v>
      </c>
      <c r="D1432" s="6"/>
    </row>
    <row r="1433" spans="1:4" x14ac:dyDescent="0.2">
      <c r="A1433">
        <v>1428</v>
      </c>
      <c r="B1433" s="14">
        <f>'EstExp 12-20'!K263</f>
        <v>8500</v>
      </c>
      <c r="C1433" s="5">
        <f t="shared" si="20"/>
        <v>-7072</v>
      </c>
      <c r="D1433" s="6"/>
    </row>
    <row r="1434" spans="1:4" x14ac:dyDescent="0.2">
      <c r="A1434">
        <v>1429</v>
      </c>
      <c r="B1434" s="14">
        <f>'EstExp 12-20'!K264</f>
        <v>0</v>
      </c>
      <c r="C1434" s="5">
        <f t="shared" si="20"/>
        <v>1429</v>
      </c>
      <c r="D1434" s="6"/>
    </row>
    <row r="1435" spans="1:4" x14ac:dyDescent="0.2">
      <c r="A1435">
        <v>1430</v>
      </c>
      <c r="B1435" s="14">
        <f>'EstExp 12-20'!K265</f>
        <v>8500</v>
      </c>
      <c r="C1435" s="5">
        <f t="shared" si="20"/>
        <v>-7070</v>
      </c>
      <c r="D1435" s="6"/>
    </row>
    <row r="1436" spans="1:4" x14ac:dyDescent="0.2">
      <c r="A1436">
        <v>1431</v>
      </c>
      <c r="B1436" s="14">
        <f>'EstExp 12-20'!K267</f>
        <v>0</v>
      </c>
      <c r="C1436" s="5">
        <f t="shared" si="20"/>
        <v>1431</v>
      </c>
      <c r="D1436" s="6"/>
    </row>
    <row r="1437" spans="1:4" x14ac:dyDescent="0.2">
      <c r="A1437">
        <v>1432</v>
      </c>
      <c r="B1437" s="14">
        <f>'EstExp 12-20'!K268</f>
        <v>11000</v>
      </c>
      <c r="C1437" s="5">
        <f t="shared" si="20"/>
        <v>-9568</v>
      </c>
      <c r="D1437" s="6"/>
    </row>
    <row r="1438" spans="1:4" x14ac:dyDescent="0.2">
      <c r="A1438">
        <v>1433</v>
      </c>
      <c r="B1438" s="14">
        <f>'EstExp 12-20'!K269</f>
        <v>0</v>
      </c>
      <c r="C1438" s="5">
        <f t="shared" si="20"/>
        <v>1433</v>
      </c>
      <c r="D1438" s="6"/>
    </row>
    <row r="1439" spans="1:4" x14ac:dyDescent="0.2">
      <c r="A1439">
        <v>1434</v>
      </c>
      <c r="B1439" s="14">
        <f>'EstExp 12-20'!K270</f>
        <v>16000</v>
      </c>
      <c r="C1439" s="5">
        <f t="shared" si="20"/>
        <v>-14566</v>
      </c>
      <c r="D1439" s="6"/>
    </row>
    <row r="1440" spans="1:4" x14ac:dyDescent="0.2">
      <c r="A1440">
        <v>1435</v>
      </c>
      <c r="B1440" s="14">
        <f>'EstExp 12-20'!K271</f>
        <v>14000</v>
      </c>
      <c r="C1440" s="5">
        <f t="shared" si="20"/>
        <v>-12565</v>
      </c>
      <c r="D1440" s="6"/>
    </row>
    <row r="1441" spans="1:4" x14ac:dyDescent="0.2">
      <c r="A1441">
        <v>1436</v>
      </c>
      <c r="B1441" s="14">
        <f>'EstExp 12-20'!K272</f>
        <v>9000</v>
      </c>
      <c r="C1441" s="5">
        <f t="shared" si="20"/>
        <v>-7564</v>
      </c>
      <c r="D1441" s="6"/>
    </row>
    <row r="1442" spans="1:4" x14ac:dyDescent="0.2">
      <c r="A1442">
        <v>1437</v>
      </c>
      <c r="B1442" s="14">
        <f>'EstExp 12-20'!K273</f>
        <v>0</v>
      </c>
      <c r="C1442" s="5">
        <f t="shared" si="20"/>
        <v>1437</v>
      </c>
      <c r="D1442" s="6"/>
    </row>
    <row r="1443" spans="1:4" x14ac:dyDescent="0.2">
      <c r="A1443" s="3">
        <v>1438</v>
      </c>
      <c r="D1443" s="7"/>
    </row>
    <row r="1444" spans="1:4" x14ac:dyDescent="0.2">
      <c r="A1444">
        <v>1439</v>
      </c>
      <c r="B1444" s="14">
        <f>'EstExp 12-20'!K274</f>
        <v>50000</v>
      </c>
      <c r="C1444" s="5">
        <f t="shared" si="20"/>
        <v>-48561</v>
      </c>
      <c r="D1444" s="6"/>
    </row>
    <row r="1445" spans="1:4" x14ac:dyDescent="0.2">
      <c r="A1445">
        <v>1440</v>
      </c>
      <c r="B1445" s="14">
        <f>'EstExp 12-20'!K276</f>
        <v>0</v>
      </c>
      <c r="C1445" s="5">
        <f t="shared" si="20"/>
        <v>1440</v>
      </c>
      <c r="D1445" s="6"/>
    </row>
    <row r="1446" spans="1:4" x14ac:dyDescent="0.2">
      <c r="A1446">
        <v>1441</v>
      </c>
      <c r="B1446" s="14">
        <f>'EstExp 12-20'!K277</f>
        <v>0</v>
      </c>
      <c r="C1446" s="5">
        <f t="shared" si="20"/>
        <v>1441</v>
      </c>
      <c r="D1446" s="6"/>
    </row>
    <row r="1447" spans="1:4" x14ac:dyDescent="0.2">
      <c r="A1447">
        <v>1442</v>
      </c>
      <c r="B1447" s="14">
        <f>'EstExp 12-20'!K278</f>
        <v>0</v>
      </c>
      <c r="C1447" s="5">
        <f t="shared" si="20"/>
        <v>1442</v>
      </c>
      <c r="D1447" s="6"/>
    </row>
    <row r="1448" spans="1:4" x14ac:dyDescent="0.2">
      <c r="A1448">
        <v>1443</v>
      </c>
      <c r="B1448" s="14">
        <f>'EstExp 12-20'!K279</f>
        <v>0</v>
      </c>
      <c r="C1448" s="5">
        <f t="shared" si="20"/>
        <v>1443</v>
      </c>
      <c r="D1448" s="6"/>
    </row>
    <row r="1449" spans="1:4" x14ac:dyDescent="0.2">
      <c r="A1449" s="3">
        <v>1444</v>
      </c>
      <c r="D1449" s="7"/>
    </row>
    <row r="1450" spans="1:4" x14ac:dyDescent="0.2">
      <c r="A1450">
        <v>1445</v>
      </c>
      <c r="B1450" s="14">
        <f>'EstExp 12-20'!K280</f>
        <v>0</v>
      </c>
      <c r="C1450" s="5">
        <f t="shared" si="20"/>
        <v>1445</v>
      </c>
      <c r="D1450" s="6"/>
    </row>
    <row r="1451" spans="1:4" x14ac:dyDescent="0.2">
      <c r="A1451" s="3">
        <v>1446</v>
      </c>
      <c r="D1451" s="7"/>
    </row>
    <row r="1452" spans="1:4" x14ac:dyDescent="0.2">
      <c r="A1452">
        <v>1447</v>
      </c>
      <c r="B1452" s="14">
        <f>'EstExp 12-20'!K281</f>
        <v>0</v>
      </c>
      <c r="C1452" s="5">
        <f t="shared" si="20"/>
        <v>1447</v>
      </c>
      <c r="D1452" s="6"/>
    </row>
    <row r="1453" spans="1:4" x14ac:dyDescent="0.2">
      <c r="A1453">
        <v>1448</v>
      </c>
      <c r="B1453" s="14">
        <f>'EstExp 12-20'!K282</f>
        <v>0</v>
      </c>
      <c r="C1453" s="5">
        <f t="shared" si="20"/>
        <v>1448</v>
      </c>
      <c r="D1453" s="6"/>
    </row>
    <row r="1454" spans="1:4" x14ac:dyDescent="0.2">
      <c r="A1454">
        <v>1449</v>
      </c>
      <c r="B1454" s="14">
        <f>'EstExp 12-20'!K283</f>
        <v>62150</v>
      </c>
      <c r="C1454" s="5">
        <f t="shared" si="20"/>
        <v>-60701</v>
      </c>
      <c r="D1454" s="6"/>
    </row>
    <row r="1455" spans="1:4" x14ac:dyDescent="0.2">
      <c r="A1455">
        <v>1450</v>
      </c>
      <c r="B1455" s="14">
        <f>'EstExp 12-20'!K284</f>
        <v>0</v>
      </c>
      <c r="C1455" s="5">
        <f t="shared" si="20"/>
        <v>1450</v>
      </c>
      <c r="D1455" s="6"/>
    </row>
    <row r="1456" spans="1:4" x14ac:dyDescent="0.2">
      <c r="A1456">
        <v>1451</v>
      </c>
      <c r="B1456" s="14">
        <f>'EstExp 12-20'!K292</f>
        <v>0</v>
      </c>
      <c r="C1456" s="5">
        <f t="shared" si="20"/>
        <v>1451</v>
      </c>
      <c r="D1456" s="6"/>
    </row>
    <row r="1457" spans="1:4" x14ac:dyDescent="0.2">
      <c r="A1457">
        <v>1452</v>
      </c>
      <c r="B1457" s="14">
        <f>'EstExp 12-20'!K293</f>
        <v>0</v>
      </c>
      <c r="C1457" s="5">
        <f t="shared" si="20"/>
        <v>1452</v>
      </c>
      <c r="D1457" s="6"/>
    </row>
    <row r="1458" spans="1:4" x14ac:dyDescent="0.2">
      <c r="A1458">
        <v>1453</v>
      </c>
      <c r="B1458" s="14">
        <f>'EstExp 12-20'!K296</f>
        <v>0</v>
      </c>
      <c r="C1458" s="5">
        <f t="shared" si="20"/>
        <v>1453</v>
      </c>
      <c r="D1458" s="6"/>
    </row>
    <row r="1459" spans="1:4" x14ac:dyDescent="0.2">
      <c r="A1459">
        <v>1454</v>
      </c>
      <c r="B1459" s="14">
        <f>'EstExp 12-20'!K297</f>
        <v>0</v>
      </c>
      <c r="C1459" s="5">
        <f t="shared" si="20"/>
        <v>1454</v>
      </c>
      <c r="D1459" s="6"/>
    </row>
    <row r="1460" spans="1:4" x14ac:dyDescent="0.2">
      <c r="A1460" s="3">
        <v>1455</v>
      </c>
      <c r="D1460" s="7"/>
    </row>
    <row r="1461" spans="1:4" x14ac:dyDescent="0.2">
      <c r="A1461" s="4">
        <v>1456</v>
      </c>
      <c r="B1461" s="14">
        <f>'EstExp 12-20'!K299</f>
        <v>93675</v>
      </c>
      <c r="C1461" s="5">
        <f t="shared" si="20"/>
        <v>-92219</v>
      </c>
      <c r="D1461" s="6"/>
    </row>
    <row r="1462" spans="1:4" x14ac:dyDescent="0.2">
      <c r="A1462">
        <v>1457</v>
      </c>
      <c r="B1462" s="14">
        <f>'EstExp 12-20'!K300</f>
        <v>-4475</v>
      </c>
      <c r="C1462" s="5">
        <f t="shared" si="20"/>
        <v>5932</v>
      </c>
      <c r="D1462" s="6"/>
    </row>
    <row r="1463" spans="1:4" x14ac:dyDescent="0.2">
      <c r="A1463">
        <v>1458</v>
      </c>
      <c r="B1463" s="14">
        <f>'EstExp 12-20'!C305</f>
        <v>0</v>
      </c>
      <c r="C1463" s="5">
        <f t="shared" si="20"/>
        <v>1458</v>
      </c>
      <c r="D1463" s="6"/>
    </row>
    <row r="1464" spans="1:4" x14ac:dyDescent="0.2">
      <c r="A1464" s="3">
        <v>1459</v>
      </c>
      <c r="D1464" s="7"/>
    </row>
    <row r="1465" spans="1:4" x14ac:dyDescent="0.2">
      <c r="A1465" s="3">
        <v>1460</v>
      </c>
      <c r="D1465" s="7"/>
    </row>
    <row r="1466" spans="1:4" x14ac:dyDescent="0.2">
      <c r="A1466">
        <v>1461</v>
      </c>
      <c r="B1466" s="14">
        <f>'EstExp 12-20'!C306</f>
        <v>0</v>
      </c>
      <c r="C1466" s="5">
        <f t="shared" si="20"/>
        <v>1461</v>
      </c>
      <c r="D1466" s="6"/>
    </row>
    <row r="1467" spans="1:4" x14ac:dyDescent="0.2">
      <c r="A1467">
        <v>1462</v>
      </c>
      <c r="B1467" s="14">
        <f>'EstExp 12-20'!C307</f>
        <v>0</v>
      </c>
      <c r="C1467" s="5">
        <f t="shared" si="20"/>
        <v>1462</v>
      </c>
      <c r="D1467" s="6"/>
    </row>
    <row r="1468" spans="1:4" x14ac:dyDescent="0.2">
      <c r="A1468">
        <v>1463</v>
      </c>
      <c r="B1468" s="14">
        <f>'EstExp 12-20'!C316</f>
        <v>0</v>
      </c>
      <c r="C1468" s="5">
        <f t="shared" si="20"/>
        <v>1463</v>
      </c>
      <c r="D1468" s="6"/>
    </row>
    <row r="1469" spans="1:4" x14ac:dyDescent="0.2">
      <c r="A1469">
        <v>1464</v>
      </c>
      <c r="B1469" s="14">
        <f>'EstExp 12-20'!D305</f>
        <v>0</v>
      </c>
      <c r="C1469" s="5">
        <f t="shared" si="20"/>
        <v>1464</v>
      </c>
      <c r="D1469" s="6"/>
    </row>
    <row r="1470" spans="1:4" x14ac:dyDescent="0.2">
      <c r="A1470" s="3">
        <v>1465</v>
      </c>
      <c r="D1470" s="7"/>
    </row>
    <row r="1471" spans="1:4" x14ac:dyDescent="0.2">
      <c r="A1471" s="3">
        <v>1466</v>
      </c>
      <c r="D1471" s="7"/>
    </row>
    <row r="1472" spans="1:4" x14ac:dyDescent="0.2">
      <c r="A1472">
        <v>1467</v>
      </c>
      <c r="B1472" s="14">
        <f>'EstExp 12-20'!D306</f>
        <v>0</v>
      </c>
      <c r="C1472" s="5">
        <f t="shared" si="20"/>
        <v>1467</v>
      </c>
      <c r="D1472" s="6"/>
    </row>
    <row r="1473" spans="1:4" x14ac:dyDescent="0.2">
      <c r="A1473">
        <v>1468</v>
      </c>
      <c r="B1473" s="14">
        <f>'EstExp 12-20'!D307</f>
        <v>0</v>
      </c>
      <c r="C1473" s="5">
        <f t="shared" si="20"/>
        <v>1468</v>
      </c>
      <c r="D1473" s="6"/>
    </row>
    <row r="1474" spans="1:4" x14ac:dyDescent="0.2">
      <c r="A1474">
        <v>1469</v>
      </c>
      <c r="B1474" s="14">
        <f>'EstExp 12-20'!D316</f>
        <v>0</v>
      </c>
      <c r="C1474" s="5">
        <f t="shared" si="20"/>
        <v>1469</v>
      </c>
      <c r="D1474" s="6"/>
    </row>
    <row r="1475" spans="1:4" x14ac:dyDescent="0.2">
      <c r="A1475">
        <v>1470</v>
      </c>
      <c r="B1475" s="14">
        <f>'EstExp 12-20'!E305</f>
        <v>0</v>
      </c>
      <c r="C1475" s="5">
        <f t="shared" si="20"/>
        <v>1470</v>
      </c>
      <c r="D1475" s="6"/>
    </row>
    <row r="1476" spans="1:4" x14ac:dyDescent="0.2">
      <c r="A1476" s="3">
        <v>1471</v>
      </c>
      <c r="D1476" s="7"/>
    </row>
    <row r="1477" spans="1:4" x14ac:dyDescent="0.2">
      <c r="A1477" s="3">
        <v>1472</v>
      </c>
      <c r="D1477" s="7"/>
    </row>
    <row r="1478" spans="1:4" x14ac:dyDescent="0.2">
      <c r="A1478">
        <v>1473</v>
      </c>
      <c r="B1478" s="14">
        <f>'EstExp 12-20'!E306</f>
        <v>0</v>
      </c>
      <c r="C1478" s="5">
        <f t="shared" si="20"/>
        <v>1473</v>
      </c>
      <c r="D1478" s="6"/>
    </row>
    <row r="1479" spans="1:4" x14ac:dyDescent="0.2">
      <c r="A1479">
        <v>1474</v>
      </c>
      <c r="B1479" s="14">
        <f>'EstExp 12-20'!E307</f>
        <v>0</v>
      </c>
      <c r="C1479" s="5">
        <f t="shared" si="20"/>
        <v>1474</v>
      </c>
      <c r="D1479" s="6"/>
    </row>
    <row r="1480" spans="1:4" x14ac:dyDescent="0.2">
      <c r="A1480">
        <v>1475</v>
      </c>
      <c r="B1480" s="14">
        <f>'EstExp 12-20'!E316</f>
        <v>0</v>
      </c>
      <c r="C1480" s="5">
        <f t="shared" ref="C1480:C1505" si="21">A1480-B1480</f>
        <v>1475</v>
      </c>
      <c r="D1480" s="6"/>
    </row>
    <row r="1481" spans="1:4" x14ac:dyDescent="0.2">
      <c r="A1481">
        <v>1476</v>
      </c>
      <c r="B1481" s="14">
        <f>'EstExp 12-20'!F305</f>
        <v>0</v>
      </c>
      <c r="C1481" s="5">
        <f t="shared" si="21"/>
        <v>1476</v>
      </c>
      <c r="D1481" s="6"/>
    </row>
    <row r="1482" spans="1:4" x14ac:dyDescent="0.2">
      <c r="A1482" s="3">
        <v>1477</v>
      </c>
      <c r="D1482" s="7"/>
    </row>
    <row r="1483" spans="1:4" x14ac:dyDescent="0.2">
      <c r="A1483" s="3">
        <v>1478</v>
      </c>
      <c r="D1483" s="7"/>
    </row>
    <row r="1484" spans="1:4" x14ac:dyDescent="0.2">
      <c r="A1484">
        <v>1479</v>
      </c>
      <c r="B1484" s="14">
        <f>'EstExp 12-20'!F306</f>
        <v>0</v>
      </c>
      <c r="C1484" s="5">
        <f t="shared" si="21"/>
        <v>1479</v>
      </c>
      <c r="D1484" s="6"/>
    </row>
    <row r="1485" spans="1:4" x14ac:dyDescent="0.2">
      <c r="A1485">
        <v>1480</v>
      </c>
      <c r="B1485" s="14">
        <f>'EstExp 12-20'!F307</f>
        <v>0</v>
      </c>
      <c r="C1485" s="5">
        <f t="shared" si="21"/>
        <v>1480</v>
      </c>
      <c r="D1485" s="6"/>
    </row>
    <row r="1486" spans="1:4" x14ac:dyDescent="0.2">
      <c r="A1486">
        <v>1481</v>
      </c>
      <c r="B1486" s="14">
        <f>'EstExp 12-20'!F316</f>
        <v>0</v>
      </c>
      <c r="C1486" s="5">
        <f t="shared" si="21"/>
        <v>1481</v>
      </c>
      <c r="D1486" s="6"/>
    </row>
    <row r="1487" spans="1:4" x14ac:dyDescent="0.2">
      <c r="A1487">
        <v>1482</v>
      </c>
      <c r="B1487" s="14">
        <f>'EstExp 12-20'!G305</f>
        <v>0</v>
      </c>
      <c r="C1487" s="5">
        <f t="shared" si="21"/>
        <v>1482</v>
      </c>
      <c r="D1487" s="6"/>
    </row>
    <row r="1488" spans="1:4" x14ac:dyDescent="0.2">
      <c r="A1488" s="3">
        <v>1483</v>
      </c>
      <c r="D1488" s="7"/>
    </row>
    <row r="1489" spans="1:4" x14ac:dyDescent="0.2">
      <c r="A1489" s="3">
        <v>1484</v>
      </c>
      <c r="D1489" s="7"/>
    </row>
    <row r="1490" spans="1:4" x14ac:dyDescent="0.2">
      <c r="A1490">
        <v>1485</v>
      </c>
      <c r="B1490" s="14">
        <f>'EstExp 12-20'!G306</f>
        <v>0</v>
      </c>
      <c r="C1490" s="5">
        <f t="shared" si="21"/>
        <v>1485</v>
      </c>
      <c r="D1490" s="6"/>
    </row>
    <row r="1491" spans="1:4" x14ac:dyDescent="0.2">
      <c r="A1491">
        <v>1486</v>
      </c>
      <c r="B1491" s="14">
        <f>'EstExp 12-20'!G307</f>
        <v>0</v>
      </c>
      <c r="C1491" s="5">
        <f t="shared" si="21"/>
        <v>1486</v>
      </c>
      <c r="D1491" s="6"/>
    </row>
    <row r="1492" spans="1:4" x14ac:dyDescent="0.2">
      <c r="A1492">
        <v>1487</v>
      </c>
      <c r="B1492" s="14">
        <f>'EstExp 12-20'!G316</f>
        <v>0</v>
      </c>
      <c r="C1492" s="5">
        <f t="shared" si="21"/>
        <v>1487</v>
      </c>
      <c r="D1492" s="6"/>
    </row>
    <row r="1493" spans="1:4" x14ac:dyDescent="0.2">
      <c r="A1493">
        <v>1488</v>
      </c>
      <c r="B1493" s="14">
        <f>'EstExp 12-20'!H305</f>
        <v>0</v>
      </c>
      <c r="C1493" s="5">
        <f t="shared" si="21"/>
        <v>1488</v>
      </c>
      <c r="D1493" s="6"/>
    </row>
    <row r="1494" spans="1:4" x14ac:dyDescent="0.2">
      <c r="A1494" s="3">
        <v>1489</v>
      </c>
      <c r="D1494" s="7"/>
    </row>
    <row r="1495" spans="1:4" x14ac:dyDescent="0.2">
      <c r="A1495" s="3">
        <v>1490</v>
      </c>
      <c r="D1495" s="7"/>
    </row>
    <row r="1496" spans="1:4" x14ac:dyDescent="0.2">
      <c r="A1496">
        <v>1491</v>
      </c>
      <c r="B1496" s="14">
        <f>'EstExp 12-20'!H306</f>
        <v>0</v>
      </c>
      <c r="C1496" s="5">
        <f t="shared" si="21"/>
        <v>1491</v>
      </c>
      <c r="D1496" s="6"/>
    </row>
    <row r="1497" spans="1:4" x14ac:dyDescent="0.2">
      <c r="A1497">
        <v>1492</v>
      </c>
      <c r="B1497" s="14">
        <f>'EstExp 12-20'!H307</f>
        <v>0</v>
      </c>
      <c r="C1497" s="5">
        <f t="shared" si="21"/>
        <v>1492</v>
      </c>
      <c r="D1497" s="6"/>
    </row>
    <row r="1498" spans="1:4" x14ac:dyDescent="0.2">
      <c r="A1498">
        <v>1493</v>
      </c>
      <c r="B1498" s="14">
        <f>'EstExp 12-20'!H316</f>
        <v>0</v>
      </c>
      <c r="C1498" s="5">
        <f t="shared" si="21"/>
        <v>1493</v>
      </c>
      <c r="D1498" s="6"/>
    </row>
    <row r="1499" spans="1:4" x14ac:dyDescent="0.2">
      <c r="A1499">
        <v>1494</v>
      </c>
      <c r="B1499" s="14">
        <f>'EstExp 12-20'!K305</f>
        <v>0</v>
      </c>
      <c r="C1499" s="5">
        <f t="shared" si="21"/>
        <v>1494</v>
      </c>
      <c r="D1499" s="6"/>
    </row>
    <row r="1500" spans="1:4" x14ac:dyDescent="0.2">
      <c r="A1500" s="3">
        <v>1495</v>
      </c>
      <c r="D1500" s="7"/>
    </row>
    <row r="1501" spans="1:4" x14ac:dyDescent="0.2">
      <c r="A1501" s="3">
        <v>1496</v>
      </c>
      <c r="D1501" s="7"/>
    </row>
    <row r="1502" spans="1:4" x14ac:dyDescent="0.2">
      <c r="A1502">
        <v>1497</v>
      </c>
      <c r="B1502" s="14">
        <f>'EstExp 12-20'!K306</f>
        <v>0</v>
      </c>
      <c r="C1502" s="5">
        <f t="shared" si="21"/>
        <v>1497</v>
      </c>
      <c r="D1502" s="6"/>
    </row>
    <row r="1503" spans="1:4" x14ac:dyDescent="0.2">
      <c r="A1503">
        <v>1498</v>
      </c>
      <c r="B1503" s="14">
        <f>'EstExp 12-20'!K307</f>
        <v>0</v>
      </c>
      <c r="C1503" s="5">
        <f t="shared" si="21"/>
        <v>1498</v>
      </c>
      <c r="D1503" s="6"/>
    </row>
    <row r="1504" spans="1:4" x14ac:dyDescent="0.2">
      <c r="A1504">
        <v>1499</v>
      </c>
      <c r="B1504" s="14">
        <f>'EstExp 12-20'!K316</f>
        <v>0</v>
      </c>
      <c r="C1504" s="5">
        <f t="shared" si="21"/>
        <v>1499</v>
      </c>
      <c r="D1504" s="6"/>
    </row>
    <row r="1505" spans="1:4" x14ac:dyDescent="0.2">
      <c r="A1505">
        <v>1500</v>
      </c>
      <c r="B1505" s="14">
        <f>'EstExp 12-20'!K317</f>
        <v>18549</v>
      </c>
      <c r="C1505" s="5">
        <f t="shared" si="21"/>
        <v>-17049</v>
      </c>
      <c r="D1505" s="6"/>
    </row>
    <row r="1506" spans="1:4" x14ac:dyDescent="0.2">
      <c r="A1506" s="3">
        <v>1501</v>
      </c>
      <c r="D1506" s="7"/>
    </row>
    <row r="1507" spans="1:4" x14ac:dyDescent="0.2">
      <c r="A1507" s="3">
        <v>1502</v>
      </c>
      <c r="D1507" s="7"/>
    </row>
    <row r="1508" spans="1:4" x14ac:dyDescent="0.2">
      <c r="A1508" s="3">
        <v>1503</v>
      </c>
      <c r="D1508" s="7"/>
    </row>
    <row r="1509" spans="1:4" x14ac:dyDescent="0.2">
      <c r="A1509" s="3">
        <v>1504</v>
      </c>
      <c r="D1509" s="7"/>
    </row>
    <row r="1510" spans="1:4" x14ac:dyDescent="0.2">
      <c r="A1510" s="3">
        <v>1505</v>
      </c>
      <c r="D1510" s="7"/>
    </row>
    <row r="1511" spans="1:4" x14ac:dyDescent="0.2">
      <c r="A1511" s="3">
        <v>1506</v>
      </c>
      <c r="D1511" s="7"/>
    </row>
    <row r="1512" spans="1:4" x14ac:dyDescent="0.2">
      <c r="A1512" s="3">
        <v>1507</v>
      </c>
      <c r="D1512" s="6" t="s">
        <v>327</v>
      </c>
    </row>
    <row r="1513" spans="1:4" x14ac:dyDescent="0.2">
      <c r="A1513" s="3">
        <v>1508</v>
      </c>
      <c r="D1513" s="6" t="s">
        <v>327</v>
      </c>
    </row>
    <row r="1514" spans="1:4" x14ac:dyDescent="0.2">
      <c r="A1514" s="3">
        <v>1509</v>
      </c>
      <c r="D1514" s="6" t="s">
        <v>327</v>
      </c>
    </row>
    <row r="1515" spans="1:4" x14ac:dyDescent="0.2">
      <c r="A1515" s="3">
        <v>1510</v>
      </c>
      <c r="D1515" s="6" t="s">
        <v>327</v>
      </c>
    </row>
    <row r="1516" spans="1:4" x14ac:dyDescent="0.2">
      <c r="A1516" s="3">
        <v>1511</v>
      </c>
      <c r="D1516" s="6" t="s">
        <v>327</v>
      </c>
    </row>
    <row r="1517" spans="1:4" x14ac:dyDescent="0.2">
      <c r="A1517" s="3">
        <v>1512</v>
      </c>
      <c r="D1517" s="6" t="s">
        <v>327</v>
      </c>
    </row>
    <row r="1518" spans="1:4" x14ac:dyDescent="0.2">
      <c r="A1518" s="3">
        <v>1513</v>
      </c>
      <c r="D1518" s="6" t="s">
        <v>327</v>
      </c>
    </row>
    <row r="1519" spans="1:4" x14ac:dyDescent="0.2">
      <c r="A1519" s="3">
        <v>1514</v>
      </c>
      <c r="D1519" s="6" t="s">
        <v>327</v>
      </c>
    </row>
    <row r="1520" spans="1:4" x14ac:dyDescent="0.2">
      <c r="A1520" s="3">
        <v>1515</v>
      </c>
      <c r="D1520" s="6" t="s">
        <v>327</v>
      </c>
    </row>
    <row r="1521" spans="1:4" x14ac:dyDescent="0.2">
      <c r="A1521" s="3">
        <v>1516</v>
      </c>
      <c r="D1521" s="6" t="s">
        <v>327</v>
      </c>
    </row>
    <row r="1522" spans="1:4" x14ac:dyDescent="0.2">
      <c r="A1522" s="3">
        <v>1517</v>
      </c>
      <c r="D1522" s="7"/>
    </row>
    <row r="1523" spans="1:4" x14ac:dyDescent="0.2">
      <c r="A1523" s="3">
        <v>1518</v>
      </c>
      <c r="D1523" s="7"/>
    </row>
    <row r="1524" spans="1:4" x14ac:dyDescent="0.2">
      <c r="A1524" s="3">
        <v>1519</v>
      </c>
      <c r="D1524" s="7"/>
    </row>
    <row r="1525" spans="1:4" x14ac:dyDescent="0.2">
      <c r="A1525" s="3">
        <v>1520</v>
      </c>
      <c r="D1525" s="7"/>
    </row>
    <row r="1526" spans="1:4" x14ac:dyDescent="0.2">
      <c r="A1526" s="3">
        <v>1521</v>
      </c>
      <c r="D1526" s="7"/>
    </row>
    <row r="1527" spans="1:4" x14ac:dyDescent="0.2">
      <c r="A1527" s="3">
        <v>1522</v>
      </c>
      <c r="D1527" s="7"/>
    </row>
    <row r="1528" spans="1:4" x14ac:dyDescent="0.2">
      <c r="A1528" s="3">
        <v>1523</v>
      </c>
      <c r="D1528" s="7"/>
    </row>
    <row r="1529" spans="1:4" x14ac:dyDescent="0.2">
      <c r="A1529" s="3">
        <v>1524</v>
      </c>
      <c r="D1529" s="7"/>
    </row>
    <row r="1530" spans="1:4" x14ac:dyDescent="0.2">
      <c r="A1530" s="3">
        <v>1525</v>
      </c>
      <c r="D1530" s="7"/>
    </row>
    <row r="1531" spans="1:4" x14ac:dyDescent="0.2">
      <c r="A1531" s="3">
        <v>1526</v>
      </c>
      <c r="D1531" s="7"/>
    </row>
    <row r="1532" spans="1:4" x14ac:dyDescent="0.2">
      <c r="A1532" s="3">
        <v>1527</v>
      </c>
      <c r="D1532" s="7"/>
    </row>
    <row r="1533" spans="1:4" x14ac:dyDescent="0.2">
      <c r="A1533" s="3">
        <v>1528</v>
      </c>
      <c r="D1533" s="7"/>
    </row>
    <row r="1534" spans="1:4" x14ac:dyDescent="0.2">
      <c r="A1534" s="3">
        <v>1529</v>
      </c>
      <c r="D1534" s="7"/>
    </row>
    <row r="1535" spans="1:4" x14ac:dyDescent="0.2">
      <c r="A1535" s="3">
        <v>1530</v>
      </c>
      <c r="D1535" s="7"/>
    </row>
    <row r="1536" spans="1:4" x14ac:dyDescent="0.2">
      <c r="A1536" s="3">
        <v>1531</v>
      </c>
      <c r="D1536" s="7"/>
    </row>
    <row r="1537" spans="1:4" x14ac:dyDescent="0.2">
      <c r="A1537" s="3">
        <v>1532</v>
      </c>
      <c r="D1537" s="7"/>
    </row>
    <row r="1538" spans="1:4" x14ac:dyDescent="0.2">
      <c r="A1538" s="3">
        <v>1533</v>
      </c>
      <c r="D1538" s="7"/>
    </row>
    <row r="1539" spans="1:4" x14ac:dyDescent="0.2">
      <c r="A1539" s="3">
        <v>1534</v>
      </c>
      <c r="D1539" s="7"/>
    </row>
    <row r="1540" spans="1:4" x14ac:dyDescent="0.2">
      <c r="A1540" s="3">
        <v>1535</v>
      </c>
      <c r="D1540" s="7"/>
    </row>
    <row r="1541" spans="1:4" x14ac:dyDescent="0.2">
      <c r="A1541" s="3">
        <v>1536</v>
      </c>
      <c r="D1541" s="7"/>
    </row>
    <row r="1542" spans="1:4" x14ac:dyDescent="0.2">
      <c r="A1542" s="3">
        <v>1537</v>
      </c>
      <c r="D1542" s="7"/>
    </row>
    <row r="1543" spans="1:4" x14ac:dyDescent="0.2">
      <c r="A1543" s="3">
        <v>1538</v>
      </c>
      <c r="D1543" s="7"/>
    </row>
    <row r="1544" spans="1:4" x14ac:dyDescent="0.2">
      <c r="A1544" s="3">
        <v>1539</v>
      </c>
      <c r="D1544" s="7"/>
    </row>
    <row r="1545" spans="1:4" x14ac:dyDescent="0.2">
      <c r="A1545" s="3">
        <v>1540</v>
      </c>
      <c r="D1545" s="7"/>
    </row>
    <row r="1546" spans="1:4" x14ac:dyDescent="0.2">
      <c r="A1546" s="3">
        <v>1541</v>
      </c>
      <c r="D1546" s="7"/>
    </row>
    <row r="1547" spans="1:4" x14ac:dyDescent="0.2">
      <c r="A1547" s="3">
        <v>1542</v>
      </c>
      <c r="D1547" s="7"/>
    </row>
    <row r="1548" spans="1:4" x14ac:dyDescent="0.2">
      <c r="A1548" s="3">
        <v>1543</v>
      </c>
      <c r="D1548" s="7"/>
    </row>
    <row r="1549" spans="1:4" x14ac:dyDescent="0.2">
      <c r="A1549" s="3">
        <v>1544</v>
      </c>
      <c r="D1549" s="7"/>
    </row>
    <row r="1550" spans="1:4" x14ac:dyDescent="0.2">
      <c r="A1550" s="3">
        <v>1545</v>
      </c>
      <c r="D1550" s="7"/>
    </row>
    <row r="1551" spans="1:4" x14ac:dyDescent="0.2">
      <c r="A1551" s="3">
        <v>1546</v>
      </c>
      <c r="D1551" s="7"/>
    </row>
    <row r="1552" spans="1:4" x14ac:dyDescent="0.2">
      <c r="A1552" s="3">
        <v>1547</v>
      </c>
      <c r="D1552" s="7"/>
    </row>
    <row r="1553" spans="1:4" x14ac:dyDescent="0.2">
      <c r="A1553" s="3">
        <v>1548</v>
      </c>
      <c r="D1553" s="7"/>
    </row>
    <row r="1554" spans="1:4" x14ac:dyDescent="0.2">
      <c r="A1554" s="3">
        <v>1549</v>
      </c>
      <c r="D1554" s="7"/>
    </row>
    <row r="1555" spans="1:4" x14ac:dyDescent="0.2">
      <c r="A1555" s="3">
        <v>1550</v>
      </c>
      <c r="D1555" s="7"/>
    </row>
    <row r="1556" spans="1:4" x14ac:dyDescent="0.2">
      <c r="A1556" s="3">
        <v>1551</v>
      </c>
      <c r="D1556" s="7"/>
    </row>
    <row r="1557" spans="1:4" x14ac:dyDescent="0.2">
      <c r="A1557" s="3">
        <v>1552</v>
      </c>
      <c r="D1557" s="7"/>
    </row>
    <row r="1558" spans="1:4" x14ac:dyDescent="0.2">
      <c r="A1558" s="3">
        <v>1553</v>
      </c>
      <c r="D1558" s="7"/>
    </row>
    <row r="1559" spans="1:4" x14ac:dyDescent="0.2">
      <c r="A1559" s="3">
        <v>1554</v>
      </c>
      <c r="D1559" s="7"/>
    </row>
    <row r="1560" spans="1:4" x14ac:dyDescent="0.2">
      <c r="A1560" s="3">
        <v>1555</v>
      </c>
      <c r="D1560" s="7"/>
    </row>
    <row r="1561" spans="1:4" x14ac:dyDescent="0.2">
      <c r="A1561">
        <v>1556</v>
      </c>
      <c r="B1561" s="14">
        <f>'BudgetSum 2-4'!C3</f>
        <v>1305177</v>
      </c>
      <c r="C1561" s="5">
        <f t="shared" ref="C1561:C1603" si="22">A1561-B1561</f>
        <v>-1303621</v>
      </c>
      <c r="D1561" s="6"/>
    </row>
    <row r="1562" spans="1:4" x14ac:dyDescent="0.2">
      <c r="A1562" s="3">
        <v>1557</v>
      </c>
      <c r="D1562" s="7"/>
    </row>
    <row r="1563" spans="1:4" x14ac:dyDescent="0.2">
      <c r="A1563" s="3">
        <v>1558</v>
      </c>
      <c r="D1563" s="7"/>
    </row>
    <row r="1564" spans="1:4" x14ac:dyDescent="0.2">
      <c r="A1564" s="3">
        <v>1559</v>
      </c>
      <c r="D1564" s="7"/>
    </row>
    <row r="1565" spans="1:4" x14ac:dyDescent="0.2">
      <c r="A1565" s="3">
        <v>1560</v>
      </c>
      <c r="D1565" s="7"/>
    </row>
    <row r="1566" spans="1:4" x14ac:dyDescent="0.2">
      <c r="A1566" s="3">
        <v>1561</v>
      </c>
      <c r="D1566" s="7"/>
    </row>
    <row r="1567" spans="1:4" x14ac:dyDescent="0.2">
      <c r="A1567" s="3">
        <v>1562</v>
      </c>
      <c r="D1567" s="7"/>
    </row>
    <row r="1568" spans="1:4" x14ac:dyDescent="0.2">
      <c r="A1568" s="3">
        <v>1563</v>
      </c>
      <c r="D1568" s="7"/>
    </row>
    <row r="1569" spans="1:4" x14ac:dyDescent="0.2">
      <c r="A1569" s="3">
        <v>1564</v>
      </c>
      <c r="D1569" s="7"/>
    </row>
    <row r="1570" spans="1:4" x14ac:dyDescent="0.2">
      <c r="A1570" s="3">
        <v>1565</v>
      </c>
      <c r="D1570" s="7"/>
    </row>
    <row r="1571" spans="1:4" x14ac:dyDescent="0.2">
      <c r="A1571" s="3">
        <v>1566</v>
      </c>
      <c r="D1571" s="7"/>
    </row>
    <row r="1572" spans="1:4" x14ac:dyDescent="0.2">
      <c r="A1572" s="3">
        <v>1567</v>
      </c>
      <c r="D1572" s="7"/>
    </row>
    <row r="1573" spans="1:4" x14ac:dyDescent="0.2">
      <c r="A1573" s="3">
        <v>1568</v>
      </c>
      <c r="D1573" s="7"/>
    </row>
    <row r="1574" spans="1:4" x14ac:dyDescent="0.2">
      <c r="A1574">
        <v>1569</v>
      </c>
      <c r="B1574" s="14">
        <f>'BudgetSum 2-4'!C81</f>
        <v>1359874</v>
      </c>
      <c r="C1574" s="5">
        <f t="shared" si="22"/>
        <v>-1358305</v>
      </c>
      <c r="D1574" s="6"/>
    </row>
    <row r="1575" spans="1:4" x14ac:dyDescent="0.2">
      <c r="A1575">
        <v>1570</v>
      </c>
      <c r="B1575" s="14">
        <f>'BudgetSum 2-4'!D3</f>
        <v>461341</v>
      </c>
      <c r="C1575" s="5">
        <f t="shared" si="22"/>
        <v>-459771</v>
      </c>
      <c r="D1575" s="6"/>
    </row>
    <row r="1576" spans="1:4" x14ac:dyDescent="0.2">
      <c r="A1576" s="3">
        <v>1571</v>
      </c>
      <c r="D1576" s="7"/>
    </row>
    <row r="1577" spans="1:4" x14ac:dyDescent="0.2">
      <c r="A1577" s="3">
        <v>1572</v>
      </c>
      <c r="D1577" s="7"/>
    </row>
    <row r="1578" spans="1:4" x14ac:dyDescent="0.2">
      <c r="A1578" s="3">
        <v>1573</v>
      </c>
      <c r="D1578" s="7"/>
    </row>
    <row r="1579" spans="1:4" x14ac:dyDescent="0.2">
      <c r="A1579" s="3">
        <v>1574</v>
      </c>
      <c r="D1579" s="7"/>
    </row>
    <row r="1580" spans="1:4" x14ac:dyDescent="0.2">
      <c r="A1580" s="3">
        <v>1575</v>
      </c>
      <c r="D1580" s="7"/>
    </row>
    <row r="1581" spans="1:4" x14ac:dyDescent="0.2">
      <c r="A1581" s="3">
        <v>1576</v>
      </c>
      <c r="D1581" s="7"/>
    </row>
    <row r="1582" spans="1:4" x14ac:dyDescent="0.2">
      <c r="A1582" s="3">
        <v>1577</v>
      </c>
      <c r="D1582" s="7"/>
    </row>
    <row r="1583" spans="1:4" x14ac:dyDescent="0.2">
      <c r="A1583" s="3">
        <v>1578</v>
      </c>
      <c r="D1583" s="7"/>
    </row>
    <row r="1584" spans="1:4" x14ac:dyDescent="0.2">
      <c r="A1584" s="3">
        <v>1579</v>
      </c>
      <c r="D1584" s="7"/>
    </row>
    <row r="1585" spans="1:4" x14ac:dyDescent="0.2">
      <c r="A1585" s="3">
        <v>1580</v>
      </c>
      <c r="D1585" s="7"/>
    </row>
    <row r="1586" spans="1:4" x14ac:dyDescent="0.2">
      <c r="A1586" s="3">
        <v>1581</v>
      </c>
      <c r="D1586" s="7"/>
    </row>
    <row r="1587" spans="1:4" x14ac:dyDescent="0.2">
      <c r="A1587" s="3">
        <v>1582</v>
      </c>
      <c r="D1587" s="7"/>
    </row>
    <row r="1588" spans="1:4" x14ac:dyDescent="0.2">
      <c r="A1588">
        <v>1583</v>
      </c>
      <c r="B1588" s="14">
        <f>'BudgetSum 2-4'!D81</f>
        <v>461491</v>
      </c>
      <c r="C1588" s="5">
        <f t="shared" si="22"/>
        <v>-459908</v>
      </c>
      <c r="D1588" s="6"/>
    </row>
    <row r="1589" spans="1:4" x14ac:dyDescent="0.2">
      <c r="A1589">
        <v>1584</v>
      </c>
      <c r="B1589" s="14">
        <f>'BudgetSum 2-4'!E3</f>
        <v>60308</v>
      </c>
      <c r="C1589" s="5">
        <f t="shared" si="22"/>
        <v>-58724</v>
      </c>
      <c r="D1589" s="6"/>
    </row>
    <row r="1590" spans="1:4" x14ac:dyDescent="0.2">
      <c r="A1590" s="3">
        <v>1585</v>
      </c>
      <c r="D1590" s="7"/>
    </row>
    <row r="1591" spans="1:4" x14ac:dyDescent="0.2">
      <c r="A1591" s="3">
        <v>1586</v>
      </c>
      <c r="D1591" s="7"/>
    </row>
    <row r="1592" spans="1:4" x14ac:dyDescent="0.2">
      <c r="A1592" s="3">
        <v>1587</v>
      </c>
      <c r="D1592" s="7"/>
    </row>
    <row r="1593" spans="1:4" x14ac:dyDescent="0.2">
      <c r="A1593" s="3">
        <v>1588</v>
      </c>
      <c r="D1593" s="7"/>
    </row>
    <row r="1594" spans="1:4" x14ac:dyDescent="0.2">
      <c r="A1594" s="3">
        <v>1589</v>
      </c>
      <c r="D1594" s="7"/>
    </row>
    <row r="1595" spans="1:4" x14ac:dyDescent="0.2">
      <c r="A1595" s="3">
        <v>1590</v>
      </c>
      <c r="D1595" s="7"/>
    </row>
    <row r="1596" spans="1:4" x14ac:dyDescent="0.2">
      <c r="A1596" s="3">
        <v>1591</v>
      </c>
      <c r="D1596" s="7"/>
    </row>
    <row r="1597" spans="1:4" x14ac:dyDescent="0.2">
      <c r="A1597" s="3">
        <v>1592</v>
      </c>
      <c r="D1597" s="7"/>
    </row>
    <row r="1598" spans="1:4" x14ac:dyDescent="0.2">
      <c r="A1598" s="3">
        <v>1593</v>
      </c>
      <c r="D1598" s="7"/>
    </row>
    <row r="1599" spans="1:4" x14ac:dyDescent="0.2">
      <c r="A1599" s="3">
        <v>1594</v>
      </c>
      <c r="D1599" s="7"/>
    </row>
    <row r="1600" spans="1:4" x14ac:dyDescent="0.2">
      <c r="A1600" s="3">
        <v>1595</v>
      </c>
      <c r="D1600" s="7"/>
    </row>
    <row r="1601" spans="1:4" x14ac:dyDescent="0.2">
      <c r="A1601" s="3">
        <v>1596</v>
      </c>
      <c r="D1601" s="7"/>
    </row>
    <row r="1602" spans="1:4" x14ac:dyDescent="0.2">
      <c r="A1602">
        <v>1597</v>
      </c>
      <c r="B1602" s="14">
        <f>'BudgetSum 2-4'!E81</f>
        <v>25082</v>
      </c>
      <c r="C1602" s="5">
        <f t="shared" si="22"/>
        <v>-23485</v>
      </c>
      <c r="D1602" s="6"/>
    </row>
    <row r="1603" spans="1:4" x14ac:dyDescent="0.2">
      <c r="A1603">
        <v>1598</v>
      </c>
      <c r="B1603" s="14">
        <f>'BudgetSum 2-4'!F3</f>
        <v>30928</v>
      </c>
      <c r="C1603" s="5">
        <f t="shared" si="22"/>
        <v>-29330</v>
      </c>
      <c r="D1603" s="6"/>
    </row>
    <row r="1604" spans="1:4" x14ac:dyDescent="0.2">
      <c r="A1604" s="3">
        <v>1599</v>
      </c>
      <c r="D1604" s="7"/>
    </row>
    <row r="1605" spans="1:4" x14ac:dyDescent="0.2">
      <c r="A1605" s="3">
        <v>1600</v>
      </c>
      <c r="D1605" s="7"/>
    </row>
    <row r="1606" spans="1:4" x14ac:dyDescent="0.2">
      <c r="A1606" s="3">
        <v>1601</v>
      </c>
      <c r="D1606" s="7"/>
    </row>
    <row r="1607" spans="1:4" x14ac:dyDescent="0.2">
      <c r="A1607" s="3">
        <v>1602</v>
      </c>
      <c r="D1607" s="7"/>
    </row>
    <row r="1608" spans="1:4" x14ac:dyDescent="0.2">
      <c r="A1608" s="3">
        <v>1603</v>
      </c>
      <c r="D1608" s="7"/>
    </row>
    <row r="1609" spans="1:4" x14ac:dyDescent="0.2">
      <c r="A1609" s="3">
        <v>1604</v>
      </c>
      <c r="D1609" s="7"/>
    </row>
    <row r="1610" spans="1:4" x14ac:dyDescent="0.2">
      <c r="A1610" s="3">
        <v>1605</v>
      </c>
      <c r="D1610" s="7"/>
    </row>
    <row r="1611" spans="1:4" x14ac:dyDescent="0.2">
      <c r="A1611" s="3">
        <v>1606</v>
      </c>
      <c r="D1611" s="7"/>
    </row>
    <row r="1612" spans="1:4" x14ac:dyDescent="0.2">
      <c r="A1612" s="3">
        <v>1607</v>
      </c>
      <c r="D1612" s="7"/>
    </row>
    <row r="1613" spans="1:4" x14ac:dyDescent="0.2">
      <c r="A1613" s="3">
        <v>1608</v>
      </c>
      <c r="D1613" s="7"/>
    </row>
    <row r="1614" spans="1:4" x14ac:dyDescent="0.2">
      <c r="A1614" s="3">
        <v>1609</v>
      </c>
      <c r="D1614" s="7"/>
    </row>
    <row r="1615" spans="1:4" x14ac:dyDescent="0.2">
      <c r="A1615" s="3">
        <v>1610</v>
      </c>
      <c r="D1615" s="7"/>
    </row>
    <row r="1616" spans="1:4" x14ac:dyDescent="0.2">
      <c r="A1616">
        <v>1611</v>
      </c>
      <c r="B1616" s="14">
        <f>'BudgetSum 2-4'!F81</f>
        <v>60723</v>
      </c>
      <c r="C1616" s="5">
        <f t="shared" ref="C1616:C1644" si="23">A1616-B1616</f>
        <v>-59112</v>
      </c>
      <c r="D1616" s="6"/>
    </row>
    <row r="1617" spans="1:4" x14ac:dyDescent="0.2">
      <c r="A1617">
        <v>1612</v>
      </c>
      <c r="B1617" s="14">
        <f>'BudgetSum 2-4'!G3</f>
        <v>46826</v>
      </c>
      <c r="C1617" s="5">
        <f t="shared" si="23"/>
        <v>-45214</v>
      </c>
      <c r="D1617" s="6"/>
    </row>
    <row r="1618" spans="1:4" x14ac:dyDescent="0.2">
      <c r="A1618" s="3">
        <v>1613</v>
      </c>
      <c r="D1618" s="7"/>
    </row>
    <row r="1619" spans="1:4" x14ac:dyDescent="0.2">
      <c r="A1619" s="3">
        <v>1614</v>
      </c>
      <c r="D1619" s="7"/>
    </row>
    <row r="1620" spans="1:4" x14ac:dyDescent="0.2">
      <c r="A1620" s="3">
        <v>1615</v>
      </c>
      <c r="D1620" s="7"/>
    </row>
    <row r="1621" spans="1:4" x14ac:dyDescent="0.2">
      <c r="A1621" s="3">
        <v>1616</v>
      </c>
      <c r="D1621" s="7"/>
    </row>
    <row r="1622" spans="1:4" x14ac:dyDescent="0.2">
      <c r="A1622" s="3">
        <v>1617</v>
      </c>
      <c r="D1622" s="7"/>
    </row>
    <row r="1623" spans="1:4" x14ac:dyDescent="0.2">
      <c r="A1623" s="3">
        <v>1618</v>
      </c>
      <c r="D1623" s="7"/>
    </row>
    <row r="1624" spans="1:4" x14ac:dyDescent="0.2">
      <c r="A1624" s="3">
        <v>1619</v>
      </c>
      <c r="D1624" s="7"/>
    </row>
    <row r="1625" spans="1:4" x14ac:dyDescent="0.2">
      <c r="A1625" s="3">
        <v>1620</v>
      </c>
      <c r="D1625" s="7"/>
    </row>
    <row r="1626" spans="1:4" x14ac:dyDescent="0.2">
      <c r="A1626" s="3">
        <v>1621</v>
      </c>
      <c r="D1626" s="7"/>
    </row>
    <row r="1627" spans="1:4" x14ac:dyDescent="0.2">
      <c r="A1627" s="3">
        <v>1622</v>
      </c>
      <c r="D1627" s="7"/>
    </row>
    <row r="1628" spans="1:4" x14ac:dyDescent="0.2">
      <c r="A1628" s="3">
        <v>1623</v>
      </c>
      <c r="D1628" s="7"/>
    </row>
    <row r="1629" spans="1:4" x14ac:dyDescent="0.2">
      <c r="A1629" s="3">
        <v>1624</v>
      </c>
      <c r="D1629" s="7"/>
    </row>
    <row r="1630" spans="1:4" x14ac:dyDescent="0.2">
      <c r="A1630">
        <v>1625</v>
      </c>
      <c r="B1630" s="14">
        <f>'BudgetSum 2-4'!G81</f>
        <v>42351</v>
      </c>
      <c r="C1630" s="5">
        <f t="shared" si="23"/>
        <v>-40726</v>
      </c>
      <c r="D1630" s="6"/>
    </row>
    <row r="1631" spans="1:4" x14ac:dyDescent="0.2">
      <c r="A1631">
        <v>1626</v>
      </c>
      <c r="B1631" s="14">
        <f>'BudgetSum 2-4'!H3</f>
        <v>54226</v>
      </c>
      <c r="C1631" s="5">
        <f t="shared" si="23"/>
        <v>-52600</v>
      </c>
      <c r="D1631" s="6"/>
    </row>
    <row r="1632" spans="1:4" x14ac:dyDescent="0.2">
      <c r="A1632" s="3">
        <v>1627</v>
      </c>
      <c r="D1632" s="7"/>
    </row>
    <row r="1633" spans="1:4" x14ac:dyDescent="0.2">
      <c r="A1633" s="3">
        <v>1628</v>
      </c>
      <c r="D1633" s="7"/>
    </row>
    <row r="1634" spans="1:4" x14ac:dyDescent="0.2">
      <c r="A1634" s="3">
        <v>1629</v>
      </c>
      <c r="D1634" s="7"/>
    </row>
    <row r="1635" spans="1:4" x14ac:dyDescent="0.2">
      <c r="A1635" s="3">
        <v>1630</v>
      </c>
      <c r="D1635" s="7"/>
    </row>
    <row r="1636" spans="1:4" x14ac:dyDescent="0.2">
      <c r="A1636" s="3">
        <v>1631</v>
      </c>
      <c r="D1636" s="7"/>
    </row>
    <row r="1637" spans="1:4" x14ac:dyDescent="0.2">
      <c r="A1637" s="3">
        <v>1632</v>
      </c>
      <c r="D1637" s="7"/>
    </row>
    <row r="1638" spans="1:4" x14ac:dyDescent="0.2">
      <c r="A1638" s="3">
        <v>1633</v>
      </c>
      <c r="D1638" s="7"/>
    </row>
    <row r="1639" spans="1:4" x14ac:dyDescent="0.2">
      <c r="A1639" s="3">
        <v>1634</v>
      </c>
      <c r="D1639" s="7"/>
    </row>
    <row r="1640" spans="1:4" x14ac:dyDescent="0.2">
      <c r="A1640" s="3">
        <v>1635</v>
      </c>
      <c r="D1640" s="7"/>
    </row>
    <row r="1641" spans="1:4" x14ac:dyDescent="0.2">
      <c r="A1641" s="3">
        <v>1636</v>
      </c>
      <c r="D1641" s="7"/>
    </row>
    <row r="1642" spans="1:4" x14ac:dyDescent="0.2">
      <c r="A1642" s="3">
        <v>1637</v>
      </c>
      <c r="D1642" s="7"/>
    </row>
    <row r="1643" spans="1:4" x14ac:dyDescent="0.2">
      <c r="A1643" s="3">
        <v>1638</v>
      </c>
      <c r="D1643" s="7"/>
    </row>
    <row r="1644" spans="1:4" x14ac:dyDescent="0.2">
      <c r="A1644">
        <v>1639</v>
      </c>
      <c r="B1644" s="14">
        <f>'BudgetSum 2-4'!H81</f>
        <v>72775</v>
      </c>
      <c r="C1644" s="5">
        <f t="shared" si="23"/>
        <v>-71136</v>
      </c>
      <c r="D1644" s="6"/>
    </row>
    <row r="1645" spans="1:4" x14ac:dyDescent="0.2">
      <c r="A1645" s="3">
        <v>1640</v>
      </c>
      <c r="D1645" s="7"/>
    </row>
    <row r="1646" spans="1:4" x14ac:dyDescent="0.2">
      <c r="A1646" s="3">
        <v>1641</v>
      </c>
      <c r="D1646" s="7"/>
    </row>
    <row r="1647" spans="1:4" x14ac:dyDescent="0.2">
      <c r="A1647" s="3">
        <v>1642</v>
      </c>
      <c r="D1647" s="7"/>
    </row>
    <row r="1648" spans="1:4" x14ac:dyDescent="0.2">
      <c r="A1648" s="3">
        <v>1643</v>
      </c>
      <c r="D1648" s="7"/>
    </row>
    <row r="1649" spans="1:4" x14ac:dyDescent="0.2">
      <c r="A1649" s="3">
        <v>1644</v>
      </c>
      <c r="D1649" s="7"/>
    </row>
    <row r="1650" spans="1:4" x14ac:dyDescent="0.2">
      <c r="A1650" s="3">
        <v>1645</v>
      </c>
      <c r="D1650" s="7"/>
    </row>
    <row r="1651" spans="1:4" x14ac:dyDescent="0.2">
      <c r="A1651" s="3">
        <v>1646</v>
      </c>
      <c r="D1651" s="7"/>
    </row>
    <row r="1652" spans="1:4" x14ac:dyDescent="0.2">
      <c r="A1652" s="3">
        <v>1647</v>
      </c>
      <c r="D1652" s="7"/>
    </row>
    <row r="1653" spans="1:4" x14ac:dyDescent="0.2">
      <c r="A1653" s="3">
        <v>1648</v>
      </c>
      <c r="D1653" s="7"/>
    </row>
    <row r="1654" spans="1:4" x14ac:dyDescent="0.2">
      <c r="A1654" s="3">
        <v>1649</v>
      </c>
      <c r="D1654" s="7"/>
    </row>
    <row r="1655" spans="1:4" x14ac:dyDescent="0.2">
      <c r="A1655" s="3">
        <v>1650</v>
      </c>
      <c r="D1655" s="7"/>
    </row>
    <row r="1656" spans="1:4" x14ac:dyDescent="0.2">
      <c r="A1656" s="3">
        <v>1651</v>
      </c>
      <c r="D1656" s="7"/>
    </row>
    <row r="1657" spans="1:4" x14ac:dyDescent="0.2">
      <c r="A1657" s="3">
        <v>1652</v>
      </c>
      <c r="D1657" s="7"/>
    </row>
    <row r="1658" spans="1:4" x14ac:dyDescent="0.2">
      <c r="A1658" s="3">
        <v>1653</v>
      </c>
      <c r="D1658" s="7"/>
    </row>
    <row r="1659" spans="1:4" x14ac:dyDescent="0.2">
      <c r="A1659" s="3">
        <v>1654</v>
      </c>
      <c r="D1659" s="6" t="s">
        <v>327</v>
      </c>
    </row>
    <row r="1660" spans="1:4" x14ac:dyDescent="0.2">
      <c r="A1660" s="3">
        <v>1655</v>
      </c>
      <c r="D1660" s="7"/>
    </row>
    <row r="1661" spans="1:4" x14ac:dyDescent="0.2">
      <c r="A1661" s="3">
        <v>1656</v>
      </c>
      <c r="D1661" s="7"/>
    </row>
    <row r="1662" spans="1:4" x14ac:dyDescent="0.2">
      <c r="A1662" s="3">
        <v>1657</v>
      </c>
      <c r="D1662" s="7"/>
    </row>
    <row r="1663" spans="1:4" x14ac:dyDescent="0.2">
      <c r="A1663" s="3">
        <v>1658</v>
      </c>
      <c r="D1663" s="7"/>
    </row>
    <row r="1664" spans="1:4" x14ac:dyDescent="0.2">
      <c r="A1664" s="3">
        <v>1659</v>
      </c>
      <c r="D1664" s="7"/>
    </row>
    <row r="1665" spans="1:4" x14ac:dyDescent="0.2">
      <c r="A1665" s="3">
        <v>1660</v>
      </c>
      <c r="D1665" s="7"/>
    </row>
    <row r="1666" spans="1:4" x14ac:dyDescent="0.2">
      <c r="A1666" s="3">
        <v>1661</v>
      </c>
      <c r="D1666" s="7"/>
    </row>
    <row r="1667" spans="1:4" x14ac:dyDescent="0.2">
      <c r="A1667" s="3">
        <v>1662</v>
      </c>
      <c r="D1667" s="7"/>
    </row>
    <row r="1668" spans="1:4" x14ac:dyDescent="0.2">
      <c r="A1668" s="3">
        <v>1663</v>
      </c>
      <c r="D1668" s="7"/>
    </row>
    <row r="1669" spans="1:4" x14ac:dyDescent="0.2">
      <c r="A1669" s="3">
        <v>1664</v>
      </c>
      <c r="D1669" s="7"/>
    </row>
    <row r="1670" spans="1:4" x14ac:dyDescent="0.2">
      <c r="A1670" s="3">
        <v>1665</v>
      </c>
      <c r="D1670" s="7"/>
    </row>
    <row r="1671" spans="1:4" x14ac:dyDescent="0.2">
      <c r="A1671" s="3">
        <v>1666</v>
      </c>
      <c r="D1671" s="7"/>
    </row>
    <row r="1672" spans="1:4" x14ac:dyDescent="0.2">
      <c r="A1672" s="3">
        <v>1667</v>
      </c>
      <c r="D1672" s="6" t="s">
        <v>327</v>
      </c>
    </row>
    <row r="1673" spans="1:4" x14ac:dyDescent="0.2">
      <c r="A1673" s="3">
        <v>1668</v>
      </c>
      <c r="D1673" s="7"/>
    </row>
    <row r="1674" spans="1:4" x14ac:dyDescent="0.2">
      <c r="A1674" s="3">
        <v>1669</v>
      </c>
      <c r="D1674" s="7"/>
    </row>
    <row r="1675" spans="1:4" x14ac:dyDescent="0.2">
      <c r="A1675" s="3">
        <v>1670</v>
      </c>
      <c r="D1675" s="7"/>
    </row>
    <row r="1676" spans="1:4" x14ac:dyDescent="0.2">
      <c r="A1676" s="3">
        <v>1671</v>
      </c>
      <c r="D1676" s="7"/>
    </row>
    <row r="1677" spans="1:4" x14ac:dyDescent="0.2">
      <c r="A1677" s="3">
        <v>1672</v>
      </c>
      <c r="D1677" s="7"/>
    </row>
    <row r="1678" spans="1:4" x14ac:dyDescent="0.2">
      <c r="A1678" s="3">
        <v>1673</v>
      </c>
      <c r="D1678" s="7"/>
    </row>
    <row r="1679" spans="1:4" x14ac:dyDescent="0.2">
      <c r="A1679" s="3">
        <v>1674</v>
      </c>
      <c r="D1679" s="7"/>
    </row>
    <row r="1680" spans="1:4" x14ac:dyDescent="0.2">
      <c r="A1680" s="3">
        <v>1675</v>
      </c>
      <c r="D1680" s="7"/>
    </row>
    <row r="1681" spans="1:4" x14ac:dyDescent="0.2">
      <c r="A1681" s="3">
        <v>1676</v>
      </c>
      <c r="D1681" s="7"/>
    </row>
    <row r="1682" spans="1:4" x14ac:dyDescent="0.2">
      <c r="A1682" s="3">
        <v>1677</v>
      </c>
      <c r="D1682" s="7"/>
    </row>
    <row r="1683" spans="1:4" x14ac:dyDescent="0.2">
      <c r="A1683" s="3">
        <v>1678</v>
      </c>
      <c r="D1683" s="7"/>
    </row>
    <row r="1684" spans="1:4" x14ac:dyDescent="0.2">
      <c r="A1684" s="3">
        <v>1679</v>
      </c>
      <c r="D1684" s="7"/>
    </row>
    <row r="1685" spans="1:4" x14ac:dyDescent="0.2">
      <c r="A1685" s="3">
        <v>1680</v>
      </c>
      <c r="D1685" s="7"/>
    </row>
    <row r="1686" spans="1:4" x14ac:dyDescent="0.2">
      <c r="A1686" s="3">
        <v>1681</v>
      </c>
      <c r="D1686" s="7"/>
    </row>
    <row r="1687" spans="1:4" x14ac:dyDescent="0.2">
      <c r="A1687" s="3">
        <v>1682</v>
      </c>
      <c r="D1687" s="7"/>
    </row>
    <row r="1688" spans="1:4" x14ac:dyDescent="0.2">
      <c r="A1688" s="3">
        <v>1683</v>
      </c>
      <c r="D1688" s="6"/>
    </row>
    <row r="1689" spans="1:4" x14ac:dyDescent="0.2">
      <c r="A1689" s="3">
        <v>1684</v>
      </c>
      <c r="D1689" s="6"/>
    </row>
    <row r="1690" spans="1:4" x14ac:dyDescent="0.2">
      <c r="A1690" s="3">
        <v>1685</v>
      </c>
      <c r="D1690" s="6"/>
    </row>
    <row r="1691" spans="1:4" x14ac:dyDescent="0.2">
      <c r="A1691" s="3">
        <v>1686</v>
      </c>
      <c r="D1691" s="6"/>
    </row>
    <row r="1692" spans="1:4" x14ac:dyDescent="0.2">
      <c r="A1692" s="3">
        <v>1687</v>
      </c>
      <c r="D1692" s="6"/>
    </row>
    <row r="1693" spans="1:4" x14ac:dyDescent="0.2">
      <c r="A1693" s="3">
        <v>1688</v>
      </c>
      <c r="D1693" s="6"/>
    </row>
    <row r="1694" spans="1:4" x14ac:dyDescent="0.2">
      <c r="A1694" s="3">
        <v>1689</v>
      </c>
      <c r="D1694" s="6"/>
    </row>
    <row r="1695" spans="1:4" x14ac:dyDescent="0.2">
      <c r="A1695" s="3">
        <v>1690</v>
      </c>
      <c r="D1695" s="6"/>
    </row>
    <row r="1696" spans="1:4" x14ac:dyDescent="0.2">
      <c r="A1696" s="3">
        <v>1691</v>
      </c>
      <c r="D1696" s="6"/>
    </row>
    <row r="1697" spans="1:4" x14ac:dyDescent="0.2">
      <c r="A1697" s="3">
        <v>1692</v>
      </c>
      <c r="D1697" s="6"/>
    </row>
    <row r="1698" spans="1:4" x14ac:dyDescent="0.2">
      <c r="A1698" s="3">
        <v>1693</v>
      </c>
      <c r="D1698" s="6"/>
    </row>
    <row r="1699" spans="1:4" x14ac:dyDescent="0.2">
      <c r="A1699" s="3">
        <v>1694</v>
      </c>
      <c r="D1699" s="7"/>
    </row>
    <row r="1700" spans="1:4" x14ac:dyDescent="0.2">
      <c r="A1700" s="3">
        <v>1695</v>
      </c>
      <c r="D1700" s="6"/>
    </row>
    <row r="1701" spans="1:4" x14ac:dyDescent="0.2">
      <c r="A1701" s="3">
        <v>1696</v>
      </c>
      <c r="D1701" s="6"/>
    </row>
    <row r="1702" spans="1:4" x14ac:dyDescent="0.2">
      <c r="A1702" s="3">
        <v>1697</v>
      </c>
      <c r="D1702" s="6"/>
    </row>
    <row r="1703" spans="1:4" x14ac:dyDescent="0.2">
      <c r="A1703" s="3">
        <v>1698</v>
      </c>
      <c r="D1703" s="6"/>
    </row>
    <row r="1704" spans="1:4" x14ac:dyDescent="0.2">
      <c r="A1704" s="3">
        <v>1699</v>
      </c>
      <c r="D1704" s="6"/>
    </row>
    <row r="1705" spans="1:4" x14ac:dyDescent="0.2">
      <c r="A1705" s="3">
        <v>1700</v>
      </c>
      <c r="D1705" s="6"/>
    </row>
    <row r="1706" spans="1:4" x14ac:dyDescent="0.2">
      <c r="A1706" s="3">
        <v>1701</v>
      </c>
      <c r="D1706" s="6"/>
    </row>
    <row r="1707" spans="1:4" x14ac:dyDescent="0.2">
      <c r="A1707" s="3">
        <v>1702</v>
      </c>
      <c r="D1707" s="6"/>
    </row>
    <row r="1708" spans="1:4" x14ac:dyDescent="0.2">
      <c r="A1708" s="3">
        <v>1703</v>
      </c>
      <c r="D1708" s="6"/>
    </row>
    <row r="1709" spans="1:4" x14ac:dyDescent="0.2">
      <c r="A1709" s="3">
        <v>1704</v>
      </c>
      <c r="D1709" s="6"/>
    </row>
    <row r="1710" spans="1:4" x14ac:dyDescent="0.2">
      <c r="A1710" s="3">
        <v>1705</v>
      </c>
      <c r="D1710" s="6"/>
    </row>
    <row r="1711" spans="1:4" x14ac:dyDescent="0.2">
      <c r="A1711" s="3">
        <v>1706</v>
      </c>
      <c r="D1711" s="6"/>
    </row>
    <row r="1712" spans="1:4" x14ac:dyDescent="0.2">
      <c r="A1712" s="3">
        <v>1707</v>
      </c>
      <c r="D1712" s="6"/>
    </row>
    <row r="1713" spans="1:4" x14ac:dyDescent="0.2">
      <c r="A1713" s="3">
        <v>1708</v>
      </c>
      <c r="D1713" s="6"/>
    </row>
    <row r="1714" spans="1:4" x14ac:dyDescent="0.2">
      <c r="A1714" s="3">
        <v>1709</v>
      </c>
      <c r="D1714" s="6"/>
    </row>
    <row r="1715" spans="1:4" x14ac:dyDescent="0.2">
      <c r="A1715" s="3">
        <v>1710</v>
      </c>
      <c r="D1715" s="7"/>
    </row>
    <row r="1716" spans="1:4" x14ac:dyDescent="0.2">
      <c r="A1716" s="3">
        <v>1711</v>
      </c>
      <c r="D1716" s="6"/>
    </row>
    <row r="1717" spans="1:4" x14ac:dyDescent="0.2">
      <c r="A1717" s="3">
        <v>1712</v>
      </c>
      <c r="D1717" s="6"/>
    </row>
    <row r="1718" spans="1:4" x14ac:dyDescent="0.2">
      <c r="A1718" s="3">
        <v>1713</v>
      </c>
      <c r="D1718" s="6"/>
    </row>
    <row r="1719" spans="1:4" x14ac:dyDescent="0.2">
      <c r="A1719" s="3">
        <v>1714</v>
      </c>
      <c r="D1719" s="6"/>
    </row>
    <row r="1720" spans="1:4" x14ac:dyDescent="0.2">
      <c r="A1720" s="3">
        <v>1715</v>
      </c>
      <c r="D1720" s="6"/>
    </row>
    <row r="1721" spans="1:4" x14ac:dyDescent="0.2">
      <c r="A1721" s="3">
        <v>1716</v>
      </c>
      <c r="D1721" s="6"/>
    </row>
    <row r="1722" spans="1:4" x14ac:dyDescent="0.2">
      <c r="A1722" s="3">
        <v>1717</v>
      </c>
      <c r="D1722" s="6"/>
    </row>
    <row r="1723" spans="1:4" x14ac:dyDescent="0.2">
      <c r="A1723" s="3">
        <v>1718</v>
      </c>
      <c r="D1723" s="6"/>
    </row>
    <row r="1724" spans="1:4" x14ac:dyDescent="0.2">
      <c r="A1724" s="3">
        <v>1719</v>
      </c>
      <c r="D1724" s="6"/>
    </row>
    <row r="1725" spans="1:4" x14ac:dyDescent="0.2">
      <c r="A1725" s="3">
        <v>1720</v>
      </c>
      <c r="D1725" s="6"/>
    </row>
    <row r="1726" spans="1:4" x14ac:dyDescent="0.2">
      <c r="A1726" s="3">
        <v>1721</v>
      </c>
      <c r="D1726" s="6"/>
    </row>
    <row r="1727" spans="1:4" x14ac:dyDescent="0.2">
      <c r="A1727" s="3">
        <v>1722</v>
      </c>
      <c r="D1727" s="6"/>
    </row>
    <row r="1728" spans="1:4" x14ac:dyDescent="0.2">
      <c r="A1728" s="3">
        <v>1723</v>
      </c>
      <c r="D1728" s="6"/>
    </row>
    <row r="1729" spans="1:4" x14ac:dyDescent="0.2">
      <c r="A1729" s="3">
        <v>1724</v>
      </c>
      <c r="D1729" s="6"/>
    </row>
    <row r="1730" spans="1:4" x14ac:dyDescent="0.2">
      <c r="A1730" s="3">
        <v>1725</v>
      </c>
      <c r="D1730" s="6"/>
    </row>
    <row r="1731" spans="1:4" x14ac:dyDescent="0.2">
      <c r="A1731" s="3">
        <v>1726</v>
      </c>
      <c r="D1731" s="7"/>
    </row>
    <row r="1732" spans="1:4" x14ac:dyDescent="0.2">
      <c r="A1732" s="3">
        <v>1727</v>
      </c>
      <c r="D1732" s="6"/>
    </row>
    <row r="1733" spans="1:4" x14ac:dyDescent="0.2">
      <c r="A1733" s="3">
        <v>1728</v>
      </c>
      <c r="D1733" s="6"/>
    </row>
    <row r="1734" spans="1:4" x14ac:dyDescent="0.2">
      <c r="A1734" s="3">
        <v>1729</v>
      </c>
      <c r="D1734" s="6"/>
    </row>
    <row r="1735" spans="1:4" x14ac:dyDescent="0.2">
      <c r="A1735" s="3">
        <v>1730</v>
      </c>
      <c r="D1735" s="6"/>
    </row>
    <row r="1736" spans="1:4" x14ac:dyDescent="0.2">
      <c r="A1736" s="3">
        <v>1731</v>
      </c>
      <c r="D1736" s="6"/>
    </row>
    <row r="1737" spans="1:4" x14ac:dyDescent="0.2">
      <c r="A1737" s="3">
        <v>1732</v>
      </c>
      <c r="D1737" s="6"/>
    </row>
    <row r="1738" spans="1:4" x14ac:dyDescent="0.2">
      <c r="A1738" s="3">
        <v>1733</v>
      </c>
      <c r="D1738" s="6"/>
    </row>
    <row r="1739" spans="1:4" x14ac:dyDescent="0.2">
      <c r="A1739" s="3">
        <v>1734</v>
      </c>
      <c r="D1739" s="6"/>
    </row>
    <row r="1740" spans="1:4" x14ac:dyDescent="0.2">
      <c r="A1740" s="3">
        <v>1735</v>
      </c>
      <c r="D1740" s="6"/>
    </row>
    <row r="1741" spans="1:4" x14ac:dyDescent="0.2">
      <c r="A1741" s="3">
        <v>1736</v>
      </c>
      <c r="D1741" s="6"/>
    </row>
    <row r="1742" spans="1:4" x14ac:dyDescent="0.2">
      <c r="A1742" s="3">
        <v>1737</v>
      </c>
      <c r="D1742" s="6"/>
    </row>
    <row r="1743" spans="1:4" x14ac:dyDescent="0.2">
      <c r="A1743" s="3">
        <v>1738</v>
      </c>
      <c r="D1743" s="6"/>
    </row>
    <row r="1744" spans="1:4" x14ac:dyDescent="0.2">
      <c r="A1744" s="3">
        <v>1739</v>
      </c>
      <c r="D1744" s="6"/>
    </row>
    <row r="1745" spans="1:4" x14ac:dyDescent="0.2">
      <c r="A1745" s="3">
        <v>1740</v>
      </c>
      <c r="D1745" s="6"/>
    </row>
    <row r="1746" spans="1:4" x14ac:dyDescent="0.2">
      <c r="A1746" s="3">
        <v>1741</v>
      </c>
      <c r="D1746" s="6"/>
    </row>
    <row r="1747" spans="1:4" x14ac:dyDescent="0.2">
      <c r="A1747" s="3">
        <v>1742</v>
      </c>
      <c r="D1747" s="7"/>
    </row>
    <row r="1748" spans="1:4" x14ac:dyDescent="0.2">
      <c r="A1748" s="3">
        <v>1743</v>
      </c>
      <c r="D1748" s="6"/>
    </row>
    <row r="1749" spans="1:4" x14ac:dyDescent="0.2">
      <c r="A1749" s="3">
        <v>1744</v>
      </c>
      <c r="D1749" s="6"/>
    </row>
    <row r="1750" spans="1:4" x14ac:dyDescent="0.2">
      <c r="A1750" s="3">
        <v>1745</v>
      </c>
      <c r="D1750" s="6"/>
    </row>
    <row r="1751" spans="1:4" x14ac:dyDescent="0.2">
      <c r="A1751" s="3">
        <v>1746</v>
      </c>
      <c r="D1751" s="6"/>
    </row>
    <row r="1752" spans="1:4" x14ac:dyDescent="0.2">
      <c r="A1752" s="3">
        <v>1747</v>
      </c>
      <c r="D1752" s="6"/>
    </row>
    <row r="1753" spans="1:4" x14ac:dyDescent="0.2">
      <c r="A1753" s="3">
        <v>1748</v>
      </c>
      <c r="D1753" s="6"/>
    </row>
    <row r="1754" spans="1:4" x14ac:dyDescent="0.2">
      <c r="A1754" s="3">
        <v>1749</v>
      </c>
      <c r="D1754" s="6"/>
    </row>
    <row r="1755" spans="1:4" x14ac:dyDescent="0.2">
      <c r="A1755" s="3">
        <v>1750</v>
      </c>
      <c r="D1755" s="6"/>
    </row>
    <row r="1756" spans="1:4" x14ac:dyDescent="0.2">
      <c r="A1756" s="3">
        <v>1751</v>
      </c>
      <c r="D1756" s="6"/>
    </row>
    <row r="1757" spans="1:4" x14ac:dyDescent="0.2">
      <c r="A1757" s="3">
        <v>1752</v>
      </c>
      <c r="D1757" s="6"/>
    </row>
    <row r="1758" spans="1:4" x14ac:dyDescent="0.2">
      <c r="A1758" s="3">
        <v>1753</v>
      </c>
      <c r="D1758" s="6"/>
    </row>
    <row r="1759" spans="1:4" x14ac:dyDescent="0.2">
      <c r="A1759" s="3">
        <v>1754</v>
      </c>
      <c r="D1759" s="6"/>
    </row>
    <row r="1760" spans="1:4" x14ac:dyDescent="0.2">
      <c r="A1760" s="3">
        <v>1755</v>
      </c>
      <c r="D1760" s="6"/>
    </row>
    <row r="1761" spans="1:4" x14ac:dyDescent="0.2">
      <c r="A1761" s="3">
        <v>1756</v>
      </c>
      <c r="D1761" s="6"/>
    </row>
    <row r="1762" spans="1:4" x14ac:dyDescent="0.2">
      <c r="A1762" s="3">
        <v>1757</v>
      </c>
      <c r="D1762" s="6"/>
    </row>
    <row r="1763" spans="1:4" x14ac:dyDescent="0.2">
      <c r="A1763" s="3">
        <v>1758</v>
      </c>
      <c r="D1763" s="7"/>
    </row>
    <row r="1764" spans="1:4" x14ac:dyDescent="0.2">
      <c r="A1764" s="3">
        <v>1759</v>
      </c>
      <c r="D1764" s="6"/>
    </row>
    <row r="1765" spans="1:4" x14ac:dyDescent="0.2">
      <c r="A1765" s="3">
        <v>1760</v>
      </c>
      <c r="D1765" s="6"/>
    </row>
    <row r="1766" spans="1:4" x14ac:dyDescent="0.2">
      <c r="A1766" s="3">
        <v>1761</v>
      </c>
      <c r="D1766" s="6"/>
    </row>
    <row r="1767" spans="1:4" x14ac:dyDescent="0.2">
      <c r="A1767" s="3">
        <v>1762</v>
      </c>
      <c r="D1767" s="6"/>
    </row>
    <row r="1768" spans="1:4" x14ac:dyDescent="0.2">
      <c r="A1768" s="3">
        <v>1763</v>
      </c>
      <c r="D1768" s="7"/>
    </row>
    <row r="1769" spans="1:4" x14ac:dyDescent="0.2">
      <c r="A1769" s="3">
        <v>1764</v>
      </c>
      <c r="D1769" s="6"/>
    </row>
    <row r="1770" spans="1:4" x14ac:dyDescent="0.2">
      <c r="A1770" s="3">
        <v>1765</v>
      </c>
      <c r="D1770" s="6"/>
    </row>
    <row r="1771" spans="1:4" x14ac:dyDescent="0.2">
      <c r="A1771" s="3">
        <v>1766</v>
      </c>
      <c r="D1771" s="6"/>
    </row>
    <row r="1772" spans="1:4" x14ac:dyDescent="0.2">
      <c r="A1772" s="3">
        <v>1767</v>
      </c>
      <c r="D1772" s="6"/>
    </row>
    <row r="1773" spans="1:4" x14ac:dyDescent="0.2">
      <c r="A1773" s="3">
        <v>1768</v>
      </c>
      <c r="D1773" s="6"/>
    </row>
    <row r="1774" spans="1:4" x14ac:dyDescent="0.2">
      <c r="A1774" s="3">
        <v>1769</v>
      </c>
      <c r="D1774" s="6"/>
    </row>
    <row r="1775" spans="1:4" x14ac:dyDescent="0.2">
      <c r="A1775" s="3">
        <v>1770</v>
      </c>
      <c r="D1775" s="6"/>
    </row>
    <row r="1776" spans="1:4" x14ac:dyDescent="0.2">
      <c r="A1776" s="3">
        <v>1771</v>
      </c>
      <c r="D1776" s="6"/>
    </row>
    <row r="1777" spans="1:4" x14ac:dyDescent="0.2">
      <c r="A1777" s="3">
        <v>1772</v>
      </c>
      <c r="D1777" s="6"/>
    </row>
    <row r="1778" spans="1:4" x14ac:dyDescent="0.2">
      <c r="A1778" s="3">
        <v>1773</v>
      </c>
      <c r="D1778" s="6"/>
    </row>
    <row r="1779" spans="1:4" x14ac:dyDescent="0.2">
      <c r="A1779" s="3">
        <v>1774</v>
      </c>
      <c r="D1779" s="6"/>
    </row>
    <row r="1780" spans="1:4" x14ac:dyDescent="0.2">
      <c r="A1780" s="3">
        <v>1775</v>
      </c>
      <c r="D1780" s="6"/>
    </row>
    <row r="1781" spans="1:4" x14ac:dyDescent="0.2">
      <c r="A1781" s="3">
        <v>1776</v>
      </c>
      <c r="D1781" s="6"/>
    </row>
    <row r="1782" spans="1:4" x14ac:dyDescent="0.2">
      <c r="A1782" s="3">
        <v>1777</v>
      </c>
      <c r="D1782" s="6"/>
    </row>
    <row r="1783" spans="1:4" x14ac:dyDescent="0.2">
      <c r="A1783" s="3">
        <v>1778</v>
      </c>
      <c r="D1783" s="6"/>
    </row>
    <row r="1784" spans="1:4" x14ac:dyDescent="0.2">
      <c r="A1784" s="3">
        <v>1779</v>
      </c>
      <c r="D1784" s="6"/>
    </row>
    <row r="1785" spans="1:4" x14ac:dyDescent="0.2">
      <c r="A1785" s="3">
        <v>1780</v>
      </c>
      <c r="D1785" s="6"/>
    </row>
    <row r="1786" spans="1:4" x14ac:dyDescent="0.2">
      <c r="A1786" s="3">
        <v>1781</v>
      </c>
      <c r="D1786" s="6"/>
    </row>
    <row r="1787" spans="1:4" x14ac:dyDescent="0.2">
      <c r="A1787" s="3">
        <v>1782</v>
      </c>
      <c r="D1787" s="6"/>
    </row>
    <row r="1788" spans="1:4" x14ac:dyDescent="0.2">
      <c r="A1788" s="3">
        <v>1783</v>
      </c>
      <c r="D1788" s="6"/>
    </row>
    <row r="1789" spans="1:4" x14ac:dyDescent="0.2">
      <c r="A1789" s="3">
        <v>1784</v>
      </c>
      <c r="D1789" s="6"/>
    </row>
    <row r="1790" spans="1:4" x14ac:dyDescent="0.2">
      <c r="A1790" s="3">
        <v>1785</v>
      </c>
      <c r="D1790" s="6"/>
    </row>
    <row r="1791" spans="1:4" x14ac:dyDescent="0.2">
      <c r="A1791" s="3">
        <v>1786</v>
      </c>
      <c r="D1791" s="6"/>
    </row>
    <row r="1792" spans="1:4" x14ac:dyDescent="0.2">
      <c r="A1792" s="3">
        <v>1787</v>
      </c>
      <c r="D1792" s="6"/>
    </row>
    <row r="1793" spans="1:4" x14ac:dyDescent="0.2">
      <c r="A1793" s="3">
        <v>1788</v>
      </c>
      <c r="D1793" s="6"/>
    </row>
    <row r="1794" spans="1:4" x14ac:dyDescent="0.2">
      <c r="A1794" s="3">
        <v>1789</v>
      </c>
      <c r="D1794" s="6"/>
    </row>
    <row r="1795" spans="1:4" x14ac:dyDescent="0.2">
      <c r="A1795" s="3">
        <v>1790</v>
      </c>
      <c r="D1795" s="6"/>
    </row>
    <row r="1796" spans="1:4" x14ac:dyDescent="0.2">
      <c r="A1796" s="3">
        <v>1791</v>
      </c>
      <c r="D1796" s="6"/>
    </row>
    <row r="1797" spans="1:4" x14ac:dyDescent="0.2">
      <c r="A1797" s="3">
        <v>1792</v>
      </c>
      <c r="D1797" s="6"/>
    </row>
    <row r="1798" spans="1:4" x14ac:dyDescent="0.2">
      <c r="A1798" s="3">
        <v>1793</v>
      </c>
      <c r="D1798" s="6"/>
    </row>
    <row r="1799" spans="1:4" x14ac:dyDescent="0.2">
      <c r="A1799" s="3">
        <v>1794</v>
      </c>
      <c r="D1799" s="6"/>
    </row>
    <row r="1800" spans="1:4" x14ac:dyDescent="0.2">
      <c r="A1800" s="3">
        <v>1795</v>
      </c>
      <c r="D1800" s="6"/>
    </row>
    <row r="1801" spans="1:4" x14ac:dyDescent="0.2">
      <c r="A1801" s="3">
        <v>1796</v>
      </c>
      <c r="D1801" s="6"/>
    </row>
    <row r="1802" spans="1:4" x14ac:dyDescent="0.2">
      <c r="A1802" s="3">
        <v>1797</v>
      </c>
      <c r="D1802" s="6"/>
    </row>
    <row r="1803" spans="1:4" x14ac:dyDescent="0.2">
      <c r="A1803" s="3">
        <v>1798</v>
      </c>
      <c r="D1803" s="6"/>
    </row>
    <row r="1804" spans="1:4" x14ac:dyDescent="0.2">
      <c r="A1804" s="3">
        <v>1799</v>
      </c>
      <c r="D1804" s="6"/>
    </row>
    <row r="1805" spans="1:4" x14ac:dyDescent="0.2">
      <c r="A1805" s="3">
        <v>1800</v>
      </c>
      <c r="D1805" s="6"/>
    </row>
    <row r="1806" spans="1:4" x14ac:dyDescent="0.2">
      <c r="A1806" s="3">
        <v>1801</v>
      </c>
      <c r="D1806" s="6"/>
    </row>
    <row r="1807" spans="1:4" x14ac:dyDescent="0.2">
      <c r="A1807" s="3">
        <v>1802</v>
      </c>
      <c r="D1807" s="6"/>
    </row>
    <row r="1808" spans="1:4" x14ac:dyDescent="0.2">
      <c r="A1808" s="3">
        <v>1803</v>
      </c>
      <c r="D1808" s="6"/>
    </row>
    <row r="1809" spans="1:4" x14ac:dyDescent="0.2">
      <c r="A1809" s="3">
        <v>1804</v>
      </c>
      <c r="D1809" s="6"/>
    </row>
    <row r="1810" spans="1:4" x14ac:dyDescent="0.2">
      <c r="A1810" s="3">
        <v>1805</v>
      </c>
      <c r="D1810" s="6"/>
    </row>
    <row r="1811" spans="1:4" x14ac:dyDescent="0.2">
      <c r="A1811" s="3">
        <v>1806</v>
      </c>
      <c r="D1811" s="6"/>
    </row>
    <row r="1812" spans="1:4" x14ac:dyDescent="0.2">
      <c r="A1812" s="3">
        <v>1807</v>
      </c>
      <c r="D1812" s="6"/>
    </row>
    <row r="1813" spans="1:4" x14ac:dyDescent="0.2">
      <c r="A1813" s="3">
        <v>1808</v>
      </c>
      <c r="D1813" s="6"/>
    </row>
    <row r="1814" spans="1:4" x14ac:dyDescent="0.2">
      <c r="A1814" s="3">
        <v>1809</v>
      </c>
      <c r="D1814" s="6"/>
    </row>
    <row r="1815" spans="1:4" x14ac:dyDescent="0.2">
      <c r="A1815" s="3">
        <v>1810</v>
      </c>
      <c r="D1815" s="6"/>
    </row>
    <row r="1816" spans="1:4" x14ac:dyDescent="0.2">
      <c r="A1816" s="3">
        <v>1811</v>
      </c>
      <c r="D1816" s="6"/>
    </row>
    <row r="1817" spans="1:4" x14ac:dyDescent="0.2">
      <c r="A1817" s="3">
        <v>1812</v>
      </c>
      <c r="D1817" s="6"/>
    </row>
    <row r="1818" spans="1:4" x14ac:dyDescent="0.2">
      <c r="A1818" s="3">
        <v>1813</v>
      </c>
      <c r="D1818" s="6"/>
    </row>
    <row r="1819" spans="1:4" x14ac:dyDescent="0.2">
      <c r="A1819" s="3">
        <v>1814</v>
      </c>
      <c r="D1819" s="6"/>
    </row>
    <row r="1820" spans="1:4" x14ac:dyDescent="0.2">
      <c r="A1820" s="3">
        <v>1815</v>
      </c>
      <c r="D1820" s="6"/>
    </row>
    <row r="1821" spans="1:4" x14ac:dyDescent="0.2">
      <c r="A1821" s="3">
        <v>1816</v>
      </c>
      <c r="D1821" s="6"/>
    </row>
    <row r="1822" spans="1:4" x14ac:dyDescent="0.2">
      <c r="A1822" s="3">
        <v>1817</v>
      </c>
      <c r="D1822" s="6"/>
    </row>
    <row r="1823" spans="1:4" x14ac:dyDescent="0.2">
      <c r="A1823" s="3">
        <v>1818</v>
      </c>
      <c r="D1823" s="6"/>
    </row>
    <row r="1824" spans="1:4" x14ac:dyDescent="0.2">
      <c r="A1824" s="3">
        <v>1819</v>
      </c>
      <c r="D1824" s="6"/>
    </row>
    <row r="1825" spans="1:4" x14ac:dyDescent="0.2">
      <c r="A1825" s="3">
        <v>1820</v>
      </c>
      <c r="D1825" s="7"/>
    </row>
    <row r="1826" spans="1:4" x14ac:dyDescent="0.2">
      <c r="A1826" s="3">
        <v>1821</v>
      </c>
      <c r="D1826" s="7"/>
    </row>
    <row r="1827" spans="1:4" x14ac:dyDescent="0.2">
      <c r="A1827" s="3">
        <v>1822</v>
      </c>
      <c r="D1827" s="7"/>
    </row>
    <row r="1828" spans="1:4" x14ac:dyDescent="0.2">
      <c r="A1828" s="3">
        <v>1823</v>
      </c>
      <c r="D1828" s="7"/>
    </row>
    <row r="1829" spans="1:4" x14ac:dyDescent="0.2">
      <c r="A1829" s="3">
        <v>1824</v>
      </c>
      <c r="D1829" s="7"/>
    </row>
    <row r="1830" spans="1:4" x14ac:dyDescent="0.2">
      <c r="A1830" s="3">
        <v>1825</v>
      </c>
      <c r="D1830" s="7"/>
    </row>
    <row r="1831" spans="1:4" x14ac:dyDescent="0.2">
      <c r="A1831" s="3">
        <v>1826</v>
      </c>
      <c r="D1831" s="7"/>
    </row>
    <row r="1832" spans="1:4" x14ac:dyDescent="0.2">
      <c r="A1832" s="3">
        <v>1827</v>
      </c>
      <c r="D1832" s="7"/>
    </row>
    <row r="1833" spans="1:4" x14ac:dyDescent="0.2">
      <c r="A1833" s="3">
        <v>1828</v>
      </c>
      <c r="D1833" s="7"/>
    </row>
    <row r="1834" spans="1:4" x14ac:dyDescent="0.2">
      <c r="A1834" s="3">
        <v>1829</v>
      </c>
      <c r="D1834" s="7"/>
    </row>
    <row r="1835" spans="1:4" x14ac:dyDescent="0.2">
      <c r="A1835" s="3">
        <v>1830</v>
      </c>
      <c r="D1835" s="7"/>
    </row>
    <row r="1836" spans="1:4" x14ac:dyDescent="0.2">
      <c r="A1836" s="3">
        <v>1831</v>
      </c>
      <c r="D1836" s="7"/>
    </row>
    <row r="1837" spans="1:4" x14ac:dyDescent="0.2">
      <c r="A1837" s="3">
        <v>1832</v>
      </c>
      <c r="D1837" s="7"/>
    </row>
    <row r="1838" spans="1:4" x14ac:dyDescent="0.2">
      <c r="A1838" s="3">
        <v>1833</v>
      </c>
      <c r="D1838" s="7"/>
    </row>
    <row r="1839" spans="1:4" x14ac:dyDescent="0.2">
      <c r="A1839" s="3">
        <v>1834</v>
      </c>
      <c r="D1839" s="7"/>
    </row>
    <row r="1840" spans="1:4" x14ac:dyDescent="0.2">
      <c r="A1840" s="3">
        <v>1835</v>
      </c>
      <c r="D1840" s="7"/>
    </row>
    <row r="1841" spans="1:4" x14ac:dyDescent="0.2">
      <c r="A1841" s="3">
        <v>1836</v>
      </c>
      <c r="D1841" s="7"/>
    </row>
    <row r="1842" spans="1:4" x14ac:dyDescent="0.2">
      <c r="A1842" s="3">
        <v>1837</v>
      </c>
      <c r="D1842" s="7"/>
    </row>
    <row r="1843" spans="1:4" x14ac:dyDescent="0.2">
      <c r="A1843" s="3">
        <v>1838</v>
      </c>
      <c r="D1843" s="7"/>
    </row>
    <row r="1844" spans="1:4" x14ac:dyDescent="0.2">
      <c r="A1844" s="3">
        <v>1839</v>
      </c>
      <c r="D1844" s="7"/>
    </row>
    <row r="1845" spans="1:4" x14ac:dyDescent="0.2">
      <c r="A1845" s="3">
        <v>1840</v>
      </c>
      <c r="D1845" s="7"/>
    </row>
    <row r="1846" spans="1:4" x14ac:dyDescent="0.2">
      <c r="A1846" s="3">
        <v>1841</v>
      </c>
      <c r="D1846" s="7"/>
    </row>
    <row r="1847" spans="1:4" x14ac:dyDescent="0.2">
      <c r="A1847" s="3">
        <v>1842</v>
      </c>
      <c r="D1847" s="7"/>
    </row>
    <row r="1848" spans="1:4" x14ac:dyDescent="0.2">
      <c r="A1848" s="3">
        <v>1843</v>
      </c>
      <c r="D1848" s="7"/>
    </row>
    <row r="1849" spans="1:4" x14ac:dyDescent="0.2">
      <c r="A1849" s="3">
        <v>1844</v>
      </c>
      <c r="D1849" s="7"/>
    </row>
    <row r="1850" spans="1:4" x14ac:dyDescent="0.2">
      <c r="A1850" s="3">
        <v>1845</v>
      </c>
      <c r="D1850" s="7"/>
    </row>
    <row r="1851" spans="1:4" x14ac:dyDescent="0.2">
      <c r="A1851" s="3">
        <v>1846</v>
      </c>
      <c r="D1851" s="7"/>
    </row>
    <row r="1852" spans="1:4" x14ac:dyDescent="0.2">
      <c r="A1852" s="3">
        <v>1847</v>
      </c>
      <c r="D1852" s="7"/>
    </row>
    <row r="1853" spans="1:4" x14ac:dyDescent="0.2">
      <c r="A1853" s="3">
        <v>1848</v>
      </c>
      <c r="D1853" s="7"/>
    </row>
    <row r="1854" spans="1:4" x14ac:dyDescent="0.2">
      <c r="A1854" s="3">
        <v>1849</v>
      </c>
      <c r="D1854" s="7"/>
    </row>
    <row r="1855" spans="1:4" x14ac:dyDescent="0.2">
      <c r="A1855" s="3">
        <v>1850</v>
      </c>
      <c r="D1855" s="7"/>
    </row>
    <row r="1856" spans="1:4" x14ac:dyDescent="0.2">
      <c r="A1856" s="3">
        <v>1851</v>
      </c>
      <c r="D1856" s="7"/>
    </row>
    <row r="1857" spans="1:4" x14ac:dyDescent="0.2">
      <c r="A1857" s="3">
        <v>1852</v>
      </c>
      <c r="D1857" s="7"/>
    </row>
    <row r="1858" spans="1:4" x14ac:dyDescent="0.2">
      <c r="A1858" s="3">
        <v>1853</v>
      </c>
      <c r="D1858" s="7"/>
    </row>
    <row r="1859" spans="1:4" x14ac:dyDescent="0.2">
      <c r="A1859" s="3">
        <v>1854</v>
      </c>
      <c r="D1859" s="7"/>
    </row>
    <row r="1860" spans="1:4" x14ac:dyDescent="0.2">
      <c r="A1860" s="3">
        <v>1855</v>
      </c>
      <c r="D1860" s="7"/>
    </row>
    <row r="1861" spans="1:4" x14ac:dyDescent="0.2">
      <c r="A1861" s="3">
        <v>1856</v>
      </c>
      <c r="D1861" s="7"/>
    </row>
    <row r="1862" spans="1:4" x14ac:dyDescent="0.2">
      <c r="A1862" s="3">
        <v>1857</v>
      </c>
      <c r="D1862" s="7"/>
    </row>
    <row r="1863" spans="1:4" x14ac:dyDescent="0.2">
      <c r="A1863" s="3">
        <v>1858</v>
      </c>
      <c r="D1863" s="7"/>
    </row>
    <row r="1864" spans="1:4" x14ac:dyDescent="0.2">
      <c r="A1864" s="3">
        <v>1859</v>
      </c>
      <c r="D1864" s="7"/>
    </row>
    <row r="1865" spans="1:4" x14ac:dyDescent="0.2">
      <c r="A1865" s="3">
        <v>1860</v>
      </c>
      <c r="D1865" s="7"/>
    </row>
    <row r="1866" spans="1:4" x14ac:dyDescent="0.2">
      <c r="A1866" s="3">
        <v>1861</v>
      </c>
      <c r="D1866" s="7"/>
    </row>
    <row r="1867" spans="1:4" x14ac:dyDescent="0.2">
      <c r="A1867" s="3">
        <v>1862</v>
      </c>
      <c r="D1867" s="7"/>
    </row>
    <row r="1868" spans="1:4" x14ac:dyDescent="0.2">
      <c r="A1868" s="3">
        <v>1863</v>
      </c>
      <c r="D1868" s="7"/>
    </row>
    <row r="1869" spans="1:4" x14ac:dyDescent="0.2">
      <c r="A1869" s="3">
        <v>1864</v>
      </c>
      <c r="D1869" s="7"/>
    </row>
    <row r="1870" spans="1:4" x14ac:dyDescent="0.2">
      <c r="A1870" s="3">
        <v>1865</v>
      </c>
      <c r="D1870" s="7"/>
    </row>
    <row r="1871" spans="1:4" x14ac:dyDescent="0.2">
      <c r="A1871" s="3">
        <v>1866</v>
      </c>
      <c r="D1871" s="7"/>
    </row>
    <row r="1872" spans="1:4" x14ac:dyDescent="0.2">
      <c r="A1872" s="3">
        <v>1867</v>
      </c>
      <c r="D1872" s="7"/>
    </row>
    <row r="1873" spans="1:4" x14ac:dyDescent="0.2">
      <c r="A1873" s="3">
        <v>1868</v>
      </c>
      <c r="D1873" s="7"/>
    </row>
    <row r="1874" spans="1:4" x14ac:dyDescent="0.2">
      <c r="A1874" s="3">
        <v>1869</v>
      </c>
      <c r="D1874" s="7"/>
    </row>
    <row r="1875" spans="1:4" x14ac:dyDescent="0.2">
      <c r="A1875" s="3">
        <v>1870</v>
      </c>
      <c r="D1875" s="7"/>
    </row>
    <row r="1876" spans="1:4" x14ac:dyDescent="0.2">
      <c r="A1876" s="3">
        <v>1871</v>
      </c>
      <c r="D1876" s="7"/>
    </row>
    <row r="1877" spans="1:4" x14ac:dyDescent="0.2">
      <c r="A1877" s="3">
        <v>1872</v>
      </c>
      <c r="D1877" s="7"/>
    </row>
    <row r="1878" spans="1:4" x14ac:dyDescent="0.2">
      <c r="A1878" s="3">
        <v>1873</v>
      </c>
      <c r="D1878" s="7"/>
    </row>
    <row r="1879" spans="1:4" x14ac:dyDescent="0.2">
      <c r="A1879" s="3">
        <v>1874</v>
      </c>
      <c r="D1879" s="7"/>
    </row>
    <row r="1880" spans="1:4" x14ac:dyDescent="0.2">
      <c r="A1880" s="3">
        <v>1875</v>
      </c>
      <c r="D1880" s="7"/>
    </row>
    <row r="1881" spans="1:4" x14ac:dyDescent="0.2">
      <c r="A1881" s="3">
        <v>1876</v>
      </c>
      <c r="D1881" s="7"/>
    </row>
    <row r="1882" spans="1:4" x14ac:dyDescent="0.2">
      <c r="A1882" s="3">
        <v>1877</v>
      </c>
      <c r="D1882" s="7"/>
    </row>
    <row r="1883" spans="1:4" x14ac:dyDescent="0.2">
      <c r="A1883" s="3">
        <v>1878</v>
      </c>
      <c r="D1883" s="6"/>
    </row>
    <row r="1884" spans="1:4" x14ac:dyDescent="0.2">
      <c r="A1884" s="3">
        <v>1879</v>
      </c>
      <c r="D1884" s="6"/>
    </row>
    <row r="1885" spans="1:4" x14ac:dyDescent="0.2">
      <c r="A1885" s="3">
        <v>1880</v>
      </c>
      <c r="D1885" s="6"/>
    </row>
    <row r="1886" spans="1:4" x14ac:dyDescent="0.2">
      <c r="A1886" s="3">
        <v>1881</v>
      </c>
      <c r="D1886" s="7"/>
    </row>
    <row r="1887" spans="1:4" x14ac:dyDescent="0.2">
      <c r="A1887" s="3">
        <v>1882</v>
      </c>
      <c r="D1887" s="7"/>
    </row>
    <row r="1888" spans="1:4" x14ac:dyDescent="0.2">
      <c r="A1888" s="3">
        <v>1883</v>
      </c>
      <c r="D1888" s="7"/>
    </row>
    <row r="1889" spans="1:4" x14ac:dyDescent="0.2">
      <c r="A1889" s="3">
        <v>1884</v>
      </c>
      <c r="D1889" s="7"/>
    </row>
    <row r="1890" spans="1:4" x14ac:dyDescent="0.2">
      <c r="A1890" s="3">
        <v>1885</v>
      </c>
      <c r="D1890" s="7"/>
    </row>
    <row r="1891" spans="1:4" x14ac:dyDescent="0.2">
      <c r="A1891" s="3">
        <v>1886</v>
      </c>
      <c r="D1891" s="7"/>
    </row>
    <row r="1892" spans="1:4" x14ac:dyDescent="0.2">
      <c r="A1892" s="3">
        <v>1887</v>
      </c>
      <c r="D1892" s="6"/>
    </row>
    <row r="1893" spans="1:4" x14ac:dyDescent="0.2">
      <c r="A1893" s="3">
        <v>1888</v>
      </c>
      <c r="D1893" s="6"/>
    </row>
    <row r="1894" spans="1:4" x14ac:dyDescent="0.2">
      <c r="A1894" s="3">
        <v>1889</v>
      </c>
      <c r="D1894" s="6"/>
    </row>
    <row r="1895" spans="1:4" x14ac:dyDescent="0.2">
      <c r="A1895" s="3">
        <v>1890</v>
      </c>
      <c r="D1895" s="6"/>
    </row>
    <row r="1896" spans="1:4" x14ac:dyDescent="0.2">
      <c r="A1896" s="3">
        <v>1891</v>
      </c>
      <c r="D1896" s="6"/>
    </row>
    <row r="1897" spans="1:4" x14ac:dyDescent="0.2">
      <c r="A1897" s="3">
        <v>1892</v>
      </c>
      <c r="D1897" s="6"/>
    </row>
    <row r="1898" spans="1:4" x14ac:dyDescent="0.2">
      <c r="A1898" s="3">
        <v>1893</v>
      </c>
      <c r="D1898" s="6"/>
    </row>
    <row r="1899" spans="1:4" x14ac:dyDescent="0.2">
      <c r="A1899" s="3">
        <v>1894</v>
      </c>
      <c r="D1899" s="6"/>
    </row>
    <row r="1900" spans="1:4" x14ac:dyDescent="0.2">
      <c r="A1900" s="3">
        <v>1895</v>
      </c>
      <c r="D1900" s="7"/>
    </row>
    <row r="1901" spans="1:4" x14ac:dyDescent="0.2">
      <c r="A1901" s="3">
        <v>1896</v>
      </c>
      <c r="D1901" s="6"/>
    </row>
    <row r="1902" spans="1:4" x14ac:dyDescent="0.2">
      <c r="A1902" s="3">
        <v>1897</v>
      </c>
      <c r="D1902" s="6"/>
    </row>
    <row r="1903" spans="1:4" x14ac:dyDescent="0.2">
      <c r="A1903" s="3">
        <v>1898</v>
      </c>
      <c r="D1903" s="7"/>
    </row>
    <row r="1904" spans="1:4" x14ac:dyDescent="0.2">
      <c r="A1904" s="3">
        <v>1899</v>
      </c>
      <c r="D1904" s="7"/>
    </row>
    <row r="1905" spans="1:4" x14ac:dyDescent="0.2">
      <c r="A1905" s="3">
        <v>1900</v>
      </c>
      <c r="D1905" s="7"/>
    </row>
    <row r="1906" spans="1:4" x14ac:dyDescent="0.2">
      <c r="A1906" s="3">
        <v>1901</v>
      </c>
      <c r="D1906" s="7"/>
    </row>
    <row r="1907" spans="1:4" x14ac:dyDescent="0.2">
      <c r="A1907" s="3">
        <v>1902</v>
      </c>
      <c r="D1907" s="7"/>
    </row>
    <row r="1908" spans="1:4" x14ac:dyDescent="0.2">
      <c r="A1908" s="3">
        <v>1903</v>
      </c>
      <c r="D1908" s="7"/>
    </row>
    <row r="1909" spans="1:4" x14ac:dyDescent="0.2">
      <c r="A1909" s="3">
        <v>1904</v>
      </c>
      <c r="D1909" s="7"/>
    </row>
    <row r="1910" spans="1:4" x14ac:dyDescent="0.2">
      <c r="A1910" s="3">
        <v>1905</v>
      </c>
      <c r="D1910" s="7"/>
    </row>
    <row r="1911" spans="1:4" x14ac:dyDescent="0.2">
      <c r="A1911" s="3">
        <v>1906</v>
      </c>
      <c r="D1911" s="7"/>
    </row>
    <row r="1912" spans="1:4" x14ac:dyDescent="0.2">
      <c r="A1912" s="3">
        <v>1907</v>
      </c>
      <c r="D1912" s="7"/>
    </row>
    <row r="1913" spans="1:4" x14ac:dyDescent="0.2">
      <c r="A1913" s="3">
        <v>1908</v>
      </c>
      <c r="D1913" s="7"/>
    </row>
    <row r="1914" spans="1:4" x14ac:dyDescent="0.2">
      <c r="A1914" s="3">
        <v>1909</v>
      </c>
      <c r="D1914" s="7"/>
    </row>
    <row r="1915" spans="1:4" x14ac:dyDescent="0.2">
      <c r="A1915" s="3">
        <v>1910</v>
      </c>
      <c r="D1915" s="6"/>
    </row>
    <row r="1916" spans="1:4" x14ac:dyDescent="0.2">
      <c r="A1916" s="3">
        <v>1911</v>
      </c>
      <c r="D1916" s="6"/>
    </row>
    <row r="1917" spans="1:4" x14ac:dyDescent="0.2">
      <c r="A1917" s="3">
        <v>1912</v>
      </c>
      <c r="D1917" s="6"/>
    </row>
    <row r="1918" spans="1:4" x14ac:dyDescent="0.2">
      <c r="A1918" s="3">
        <v>1913</v>
      </c>
      <c r="D1918" s="6"/>
    </row>
    <row r="1919" spans="1:4" x14ac:dyDescent="0.2">
      <c r="A1919" s="3">
        <v>1914</v>
      </c>
      <c r="D1919" s="7"/>
    </row>
    <row r="1920" spans="1:4" x14ac:dyDescent="0.2">
      <c r="A1920" s="3">
        <v>1915</v>
      </c>
      <c r="D1920" s="6"/>
    </row>
    <row r="1921" spans="1:4" x14ac:dyDescent="0.2">
      <c r="A1921" s="3">
        <v>1916</v>
      </c>
      <c r="D1921" s="6"/>
    </row>
    <row r="1922" spans="1:4" x14ac:dyDescent="0.2">
      <c r="A1922" s="3">
        <v>1917</v>
      </c>
      <c r="D1922" s="6"/>
    </row>
    <row r="1923" spans="1:4" x14ac:dyDescent="0.2">
      <c r="A1923" s="3">
        <v>1918</v>
      </c>
      <c r="D1923" s="6"/>
    </row>
    <row r="1924" spans="1:4" x14ac:dyDescent="0.2">
      <c r="A1924" s="3">
        <v>1919</v>
      </c>
      <c r="D1924" s="6"/>
    </row>
    <row r="1925" spans="1:4" x14ac:dyDescent="0.2">
      <c r="A1925" s="3">
        <v>1920</v>
      </c>
      <c r="D1925" s="6"/>
    </row>
    <row r="1926" spans="1:4" x14ac:dyDescent="0.2">
      <c r="A1926" s="3">
        <v>1921</v>
      </c>
      <c r="D1926" s="6"/>
    </row>
    <row r="1927" spans="1:4" x14ac:dyDescent="0.2">
      <c r="A1927" s="3">
        <v>1922</v>
      </c>
      <c r="D1927" s="6"/>
    </row>
    <row r="1928" spans="1:4" x14ac:dyDescent="0.2">
      <c r="A1928" s="3">
        <v>1923</v>
      </c>
      <c r="D1928" s="6"/>
    </row>
    <row r="1929" spans="1:4" x14ac:dyDescent="0.2">
      <c r="A1929" s="3">
        <v>1924</v>
      </c>
      <c r="D1929" s="6"/>
    </row>
    <row r="1930" spans="1:4" x14ac:dyDescent="0.2">
      <c r="A1930" s="3">
        <v>1925</v>
      </c>
      <c r="D1930" s="6"/>
    </row>
    <row r="1931" spans="1:4" x14ac:dyDescent="0.2">
      <c r="A1931" s="3">
        <v>1926</v>
      </c>
      <c r="D1931" s="6"/>
    </row>
    <row r="1932" spans="1:4" x14ac:dyDescent="0.2">
      <c r="A1932" s="3">
        <v>1927</v>
      </c>
      <c r="D1932" s="6"/>
    </row>
    <row r="1933" spans="1:4" x14ac:dyDescent="0.2">
      <c r="A1933" s="3">
        <v>1928</v>
      </c>
      <c r="D1933" s="6"/>
    </row>
    <row r="1934" spans="1:4" x14ac:dyDescent="0.2">
      <c r="A1934" s="3">
        <v>1929</v>
      </c>
      <c r="D1934" s="6"/>
    </row>
    <row r="1935" spans="1:4" x14ac:dyDescent="0.2">
      <c r="A1935" s="3">
        <v>1930</v>
      </c>
      <c r="D1935" s="6"/>
    </row>
    <row r="1936" spans="1:4" x14ac:dyDescent="0.2">
      <c r="A1936" s="3">
        <v>1931</v>
      </c>
      <c r="D1936" s="6"/>
    </row>
    <row r="1937" spans="1:4" x14ac:dyDescent="0.2">
      <c r="A1937" s="3">
        <v>1932</v>
      </c>
      <c r="D1937" s="6"/>
    </row>
    <row r="1938" spans="1:4" x14ac:dyDescent="0.2">
      <c r="A1938" s="3">
        <v>1933</v>
      </c>
      <c r="D1938" s="6"/>
    </row>
    <row r="1939" spans="1:4" x14ac:dyDescent="0.2">
      <c r="A1939" s="3">
        <v>1934</v>
      </c>
      <c r="D1939" s="6"/>
    </row>
    <row r="1940" spans="1:4" x14ac:dyDescent="0.2">
      <c r="A1940" s="3">
        <v>1935</v>
      </c>
      <c r="D1940" s="6"/>
    </row>
    <row r="1941" spans="1:4" x14ac:dyDescent="0.2">
      <c r="A1941" s="3">
        <v>1936</v>
      </c>
      <c r="D1941" s="7"/>
    </row>
    <row r="1942" spans="1:4" x14ac:dyDescent="0.2">
      <c r="A1942" s="3">
        <v>1937</v>
      </c>
      <c r="D1942" s="7"/>
    </row>
    <row r="1943" spans="1:4" x14ac:dyDescent="0.2">
      <c r="A1943" s="3">
        <v>1938</v>
      </c>
      <c r="D1943" s="7"/>
    </row>
    <row r="1944" spans="1:4" x14ac:dyDescent="0.2">
      <c r="A1944" s="3">
        <v>1939</v>
      </c>
      <c r="D1944" s="7"/>
    </row>
    <row r="1945" spans="1:4" x14ac:dyDescent="0.2">
      <c r="A1945" s="3">
        <v>1940</v>
      </c>
      <c r="D1945" s="7"/>
    </row>
    <row r="1946" spans="1:4" x14ac:dyDescent="0.2">
      <c r="A1946" s="3">
        <v>1941</v>
      </c>
      <c r="D1946" s="7"/>
    </row>
    <row r="1947" spans="1:4" x14ac:dyDescent="0.2">
      <c r="A1947" s="3">
        <v>1942</v>
      </c>
      <c r="D1947" s="7"/>
    </row>
    <row r="1948" spans="1:4" x14ac:dyDescent="0.2">
      <c r="A1948" s="3">
        <v>1943</v>
      </c>
      <c r="D1948" s="7"/>
    </row>
    <row r="1949" spans="1:4" x14ac:dyDescent="0.2">
      <c r="A1949" s="3">
        <v>1944</v>
      </c>
      <c r="D1949" s="7"/>
    </row>
    <row r="1950" spans="1:4" x14ac:dyDescent="0.2">
      <c r="A1950" s="3">
        <v>1945</v>
      </c>
      <c r="D1950" s="7"/>
    </row>
    <row r="1951" spans="1:4" x14ac:dyDescent="0.2">
      <c r="A1951" s="3">
        <v>1946</v>
      </c>
      <c r="D1951" s="7"/>
    </row>
    <row r="1952" spans="1:4" x14ac:dyDescent="0.2">
      <c r="A1952" s="3">
        <v>1947</v>
      </c>
      <c r="D1952" s="6"/>
    </row>
    <row r="1953" spans="1:4" x14ac:dyDescent="0.2">
      <c r="A1953" s="3">
        <v>1948</v>
      </c>
      <c r="D1953" s="6"/>
    </row>
    <row r="1954" spans="1:4" x14ac:dyDescent="0.2">
      <c r="A1954" s="3">
        <v>1949</v>
      </c>
      <c r="D1954" s="6"/>
    </row>
    <row r="1955" spans="1:4" x14ac:dyDescent="0.2">
      <c r="A1955" s="3">
        <v>1950</v>
      </c>
      <c r="D1955" s="6"/>
    </row>
    <row r="1956" spans="1:4" x14ac:dyDescent="0.2">
      <c r="A1956" s="3">
        <v>1951</v>
      </c>
      <c r="D1956" s="6"/>
    </row>
    <row r="1957" spans="1:4" x14ac:dyDescent="0.2">
      <c r="A1957" s="3">
        <v>1952</v>
      </c>
      <c r="D1957" s="6"/>
    </row>
    <row r="1958" spans="1:4" x14ac:dyDescent="0.2">
      <c r="A1958" s="3">
        <v>1953</v>
      </c>
      <c r="D1958" s="6"/>
    </row>
    <row r="1959" spans="1:4" x14ac:dyDescent="0.2">
      <c r="A1959" s="3">
        <v>1954</v>
      </c>
      <c r="D1959" s="6"/>
    </row>
    <row r="1960" spans="1:4" x14ac:dyDescent="0.2">
      <c r="A1960" s="3">
        <v>1955</v>
      </c>
      <c r="D1960" s="6"/>
    </row>
    <row r="1961" spans="1:4" x14ac:dyDescent="0.2">
      <c r="A1961" s="3">
        <v>1956</v>
      </c>
      <c r="D1961" s="6"/>
    </row>
    <row r="1962" spans="1:4" x14ac:dyDescent="0.2">
      <c r="A1962" s="3">
        <v>1957</v>
      </c>
      <c r="D1962" s="6"/>
    </row>
    <row r="1963" spans="1:4" x14ac:dyDescent="0.2">
      <c r="A1963" s="3">
        <v>1958</v>
      </c>
      <c r="D1963" s="6"/>
    </row>
    <row r="1964" spans="1:4" x14ac:dyDescent="0.2">
      <c r="A1964" s="3">
        <v>1959</v>
      </c>
      <c r="D1964" s="6"/>
    </row>
    <row r="1965" spans="1:4" x14ac:dyDescent="0.2">
      <c r="A1965" s="3">
        <v>1960</v>
      </c>
      <c r="D1965" s="6"/>
    </row>
    <row r="1966" spans="1:4" x14ac:dyDescent="0.2">
      <c r="A1966" s="3">
        <v>1961</v>
      </c>
      <c r="D1966" s="6"/>
    </row>
    <row r="1967" spans="1:4" x14ac:dyDescent="0.2">
      <c r="A1967" s="3">
        <v>1962</v>
      </c>
      <c r="D1967" s="6"/>
    </row>
    <row r="1968" spans="1:4" x14ac:dyDescent="0.2">
      <c r="A1968" s="3">
        <v>1963</v>
      </c>
      <c r="D1968" s="6"/>
    </row>
    <row r="1969" spans="1:4" x14ac:dyDescent="0.2">
      <c r="A1969" s="3">
        <v>1964</v>
      </c>
      <c r="D1969" s="6"/>
    </row>
    <row r="1970" spans="1:4" x14ac:dyDescent="0.2">
      <c r="A1970" s="3">
        <v>1965</v>
      </c>
      <c r="D1970" s="6"/>
    </row>
    <row r="1971" spans="1:4" x14ac:dyDescent="0.2">
      <c r="A1971" s="3">
        <v>1966</v>
      </c>
      <c r="D1971" s="6"/>
    </row>
    <row r="1972" spans="1:4" x14ac:dyDescent="0.2">
      <c r="A1972" s="3">
        <v>1967</v>
      </c>
      <c r="D1972" s="6"/>
    </row>
    <row r="1973" spans="1:4" x14ac:dyDescent="0.2">
      <c r="A1973" s="3">
        <v>1968</v>
      </c>
      <c r="D1973" s="6"/>
    </row>
    <row r="1974" spans="1:4" x14ac:dyDescent="0.2">
      <c r="A1974" s="3">
        <v>1969</v>
      </c>
      <c r="D1974" s="6"/>
    </row>
    <row r="1975" spans="1:4" x14ac:dyDescent="0.2">
      <c r="A1975" s="3">
        <v>1970</v>
      </c>
      <c r="D1975" s="6"/>
    </row>
    <row r="1976" spans="1:4" x14ac:dyDescent="0.2">
      <c r="A1976" s="3">
        <v>1971</v>
      </c>
      <c r="D1976" s="7"/>
    </row>
    <row r="1977" spans="1:4" x14ac:dyDescent="0.2">
      <c r="A1977" s="3">
        <v>1972</v>
      </c>
      <c r="D1977" s="6"/>
    </row>
    <row r="1978" spans="1:4" x14ac:dyDescent="0.2">
      <c r="A1978" s="3">
        <v>1973</v>
      </c>
      <c r="D1978" s="6"/>
    </row>
    <row r="1979" spans="1:4" x14ac:dyDescent="0.2">
      <c r="A1979" s="3">
        <v>1974</v>
      </c>
      <c r="D1979" s="6"/>
    </row>
    <row r="1980" spans="1:4" x14ac:dyDescent="0.2">
      <c r="A1980" s="3">
        <v>1975</v>
      </c>
      <c r="D1980" s="6"/>
    </row>
    <row r="1981" spans="1:4" x14ac:dyDescent="0.2">
      <c r="A1981" s="3">
        <v>1976</v>
      </c>
      <c r="D1981" s="6"/>
    </row>
    <row r="1982" spans="1:4" x14ac:dyDescent="0.2">
      <c r="A1982" s="3">
        <v>1977</v>
      </c>
      <c r="D1982" s="7"/>
    </row>
    <row r="1983" spans="1:4" x14ac:dyDescent="0.2">
      <c r="A1983" s="3">
        <v>1978</v>
      </c>
      <c r="D1983" s="6"/>
    </row>
    <row r="1984" spans="1:4" x14ac:dyDescent="0.2">
      <c r="A1984" s="3">
        <v>1979</v>
      </c>
      <c r="D1984" s="6"/>
    </row>
    <row r="1985" spans="1:4" x14ac:dyDescent="0.2">
      <c r="A1985" s="3">
        <v>1980</v>
      </c>
      <c r="D1985" s="6"/>
    </row>
    <row r="1986" spans="1:4" x14ac:dyDescent="0.2">
      <c r="A1986" s="3">
        <v>1981</v>
      </c>
      <c r="D1986" s="6"/>
    </row>
    <row r="1987" spans="1:4" x14ac:dyDescent="0.2">
      <c r="A1987" s="3">
        <v>1982</v>
      </c>
      <c r="D1987" s="6"/>
    </row>
    <row r="1988" spans="1:4" x14ac:dyDescent="0.2">
      <c r="A1988" s="3">
        <v>1983</v>
      </c>
      <c r="D1988" s="7"/>
    </row>
    <row r="1989" spans="1:4" x14ac:dyDescent="0.2">
      <c r="A1989" s="3">
        <v>1984</v>
      </c>
      <c r="D1989" s="6"/>
    </row>
    <row r="1990" spans="1:4" x14ac:dyDescent="0.2">
      <c r="A1990" s="3">
        <v>1985</v>
      </c>
      <c r="D1990" s="6"/>
    </row>
    <row r="1991" spans="1:4" x14ac:dyDescent="0.2">
      <c r="A1991" s="3">
        <v>1986</v>
      </c>
      <c r="D1991" s="6"/>
    </row>
    <row r="1992" spans="1:4" x14ac:dyDescent="0.2">
      <c r="A1992" s="3">
        <v>1987</v>
      </c>
      <c r="D1992" s="6"/>
    </row>
    <row r="1993" spans="1:4" x14ac:dyDescent="0.2">
      <c r="A1993" s="3">
        <v>1988</v>
      </c>
      <c r="D1993" s="6"/>
    </row>
    <row r="1994" spans="1:4" x14ac:dyDescent="0.2">
      <c r="A1994" s="3">
        <v>1989</v>
      </c>
      <c r="D1994" s="7"/>
    </row>
    <row r="1995" spans="1:4" x14ac:dyDescent="0.2">
      <c r="A1995" s="3">
        <v>1990</v>
      </c>
      <c r="D1995" s="6"/>
    </row>
    <row r="1996" spans="1:4" x14ac:dyDescent="0.2">
      <c r="A1996" s="3">
        <v>1991</v>
      </c>
      <c r="D1996" s="6"/>
    </row>
    <row r="1997" spans="1:4" x14ac:dyDescent="0.2">
      <c r="A1997" s="3">
        <v>1992</v>
      </c>
      <c r="D1997" s="6"/>
    </row>
    <row r="1998" spans="1:4" x14ac:dyDescent="0.2">
      <c r="A1998" s="3">
        <v>1993</v>
      </c>
      <c r="D1998" s="6"/>
    </row>
    <row r="1999" spans="1:4" x14ac:dyDescent="0.2">
      <c r="A1999" s="3">
        <v>1994</v>
      </c>
      <c r="D1999" s="6"/>
    </row>
    <row r="2000" spans="1:4" x14ac:dyDescent="0.2">
      <c r="A2000" s="3">
        <v>1995</v>
      </c>
      <c r="D2000" s="6"/>
    </row>
    <row r="2001" spans="1:4" x14ac:dyDescent="0.2">
      <c r="A2001" s="3">
        <v>1996</v>
      </c>
      <c r="D2001" s="6"/>
    </row>
    <row r="2002" spans="1:4" x14ac:dyDescent="0.2">
      <c r="A2002" s="3">
        <v>1997</v>
      </c>
      <c r="D2002" s="6"/>
    </row>
    <row r="2003" spans="1:4" x14ac:dyDescent="0.2">
      <c r="A2003" s="3">
        <v>1998</v>
      </c>
      <c r="D2003" s="6"/>
    </row>
    <row r="2004" spans="1:4" x14ac:dyDescent="0.2">
      <c r="A2004" s="3">
        <v>1999</v>
      </c>
      <c r="D2004" s="6"/>
    </row>
    <row r="2005" spans="1:4" x14ac:dyDescent="0.2">
      <c r="A2005" s="3">
        <v>2000</v>
      </c>
      <c r="D2005" s="6"/>
    </row>
    <row r="2006" spans="1:4" x14ac:dyDescent="0.2">
      <c r="A2006" s="3">
        <v>2001</v>
      </c>
      <c r="D2006" s="7"/>
    </row>
    <row r="2007" spans="1:4" x14ac:dyDescent="0.2">
      <c r="A2007" s="3">
        <v>2002</v>
      </c>
      <c r="D2007" s="7"/>
    </row>
    <row r="2008" spans="1:4" x14ac:dyDescent="0.2">
      <c r="A2008" s="3">
        <v>2003</v>
      </c>
      <c r="D2008" s="7"/>
    </row>
    <row r="2009" spans="1:4" x14ac:dyDescent="0.2">
      <c r="A2009" s="3">
        <v>2004</v>
      </c>
      <c r="D2009" s="7"/>
    </row>
    <row r="2010" spans="1:4" x14ac:dyDescent="0.2">
      <c r="A2010" s="3">
        <v>2005</v>
      </c>
      <c r="D2010" s="7"/>
    </row>
    <row r="2011" spans="1:4" x14ac:dyDescent="0.2">
      <c r="A2011" s="3">
        <v>2006</v>
      </c>
      <c r="D2011" s="7"/>
    </row>
    <row r="2012" spans="1:4" x14ac:dyDescent="0.2">
      <c r="A2012" s="3">
        <v>2007</v>
      </c>
      <c r="D2012" s="7"/>
    </row>
    <row r="2013" spans="1:4" x14ac:dyDescent="0.2">
      <c r="A2013" s="3">
        <v>2008</v>
      </c>
      <c r="D2013" s="7"/>
    </row>
    <row r="2014" spans="1:4" x14ac:dyDescent="0.2">
      <c r="A2014" s="3">
        <v>2009</v>
      </c>
      <c r="D2014" s="7"/>
    </row>
    <row r="2015" spans="1:4" x14ac:dyDescent="0.2">
      <c r="A2015" s="3">
        <v>2010</v>
      </c>
      <c r="D2015" s="7"/>
    </row>
    <row r="2016" spans="1:4" x14ac:dyDescent="0.2">
      <c r="A2016" s="3">
        <v>2011</v>
      </c>
      <c r="D2016" s="7"/>
    </row>
    <row r="2017" spans="1:4" x14ac:dyDescent="0.2">
      <c r="A2017" s="3">
        <v>2012</v>
      </c>
      <c r="D2017" s="7"/>
    </row>
    <row r="2018" spans="1:4" x14ac:dyDescent="0.2">
      <c r="A2018" s="3">
        <v>2013</v>
      </c>
      <c r="D2018" s="7"/>
    </row>
    <row r="2019" spans="1:4" x14ac:dyDescent="0.2">
      <c r="A2019" s="3">
        <v>2014</v>
      </c>
      <c r="D2019" s="7"/>
    </row>
    <row r="2020" spans="1:4" x14ac:dyDescent="0.2">
      <c r="A2020" s="3">
        <v>2015</v>
      </c>
      <c r="D2020" s="7"/>
    </row>
    <row r="2021" spans="1:4" x14ac:dyDescent="0.2">
      <c r="A2021" s="3">
        <v>2016</v>
      </c>
      <c r="D2021" s="6" t="s">
        <v>327</v>
      </c>
    </row>
    <row r="2022" spans="1:4" x14ac:dyDescent="0.2">
      <c r="A2022" s="3">
        <v>2017</v>
      </c>
      <c r="D2022" s="6" t="s">
        <v>327</v>
      </c>
    </row>
    <row r="2023" spans="1:4" x14ac:dyDescent="0.2">
      <c r="A2023" s="3">
        <v>2018</v>
      </c>
      <c r="D2023" s="7"/>
    </row>
    <row r="2024" spans="1:4" x14ac:dyDescent="0.2">
      <c r="A2024" s="3">
        <v>2019</v>
      </c>
      <c r="D2024" s="7"/>
    </row>
    <row r="2025" spans="1:4" x14ac:dyDescent="0.2">
      <c r="A2025">
        <v>2020</v>
      </c>
      <c r="B2025" s="14">
        <f>'EstExp 12-20'!H86</f>
        <v>0</v>
      </c>
      <c r="C2025" s="5">
        <f t="shared" ref="C2025:C2050" si="24">A2025-B2025</f>
        <v>2020</v>
      </c>
      <c r="D2025" s="6"/>
    </row>
    <row r="2026" spans="1:4" x14ac:dyDescent="0.2">
      <c r="A2026" s="3">
        <v>2021</v>
      </c>
      <c r="D2026" s="6" t="s">
        <v>327</v>
      </c>
    </row>
    <row r="2027" spans="1:4" x14ac:dyDescent="0.2">
      <c r="A2027" s="3">
        <v>2022</v>
      </c>
      <c r="D2027" s="6" t="s">
        <v>327</v>
      </c>
    </row>
    <row r="2028" spans="1:4" x14ac:dyDescent="0.2">
      <c r="A2028" s="3">
        <v>2023</v>
      </c>
      <c r="D2028" s="6" t="s">
        <v>327</v>
      </c>
    </row>
    <row r="2029" spans="1:4" x14ac:dyDescent="0.2">
      <c r="A2029" s="3">
        <v>2024</v>
      </c>
      <c r="D2029" s="6" t="s">
        <v>327</v>
      </c>
    </row>
    <row r="2030" spans="1:4" x14ac:dyDescent="0.2">
      <c r="A2030" s="3">
        <v>2025</v>
      </c>
      <c r="D2030" s="6" t="s">
        <v>327</v>
      </c>
    </row>
    <row r="2031" spans="1:4" x14ac:dyDescent="0.2">
      <c r="A2031" s="4">
        <v>2026</v>
      </c>
      <c r="B2031" s="15">
        <f>'EstExp 12-20'!K103</f>
        <v>0</v>
      </c>
      <c r="C2031" s="5">
        <f t="shared" si="24"/>
        <v>2026</v>
      </c>
      <c r="D2031" s="6" t="s">
        <v>841</v>
      </c>
    </row>
    <row r="2032" spans="1:4" x14ac:dyDescent="0.2">
      <c r="A2032">
        <v>2027</v>
      </c>
      <c r="B2032" s="14">
        <f>'EstExp 12-20'!K86</f>
        <v>0</v>
      </c>
      <c r="C2032" s="5">
        <f t="shared" si="24"/>
        <v>2027</v>
      </c>
      <c r="D2032" s="6"/>
    </row>
    <row r="2033" spans="1:4" x14ac:dyDescent="0.2">
      <c r="A2033">
        <v>2028</v>
      </c>
      <c r="B2033" s="14">
        <f>'EstExp 12-20'!K94</f>
        <v>76000</v>
      </c>
      <c r="C2033" s="5">
        <f t="shared" si="24"/>
        <v>-73972</v>
      </c>
      <c r="D2033" s="6"/>
    </row>
    <row r="2034" spans="1:4" x14ac:dyDescent="0.2">
      <c r="A2034" s="4">
        <v>2029</v>
      </c>
      <c r="B2034" s="15">
        <f>'EstExp 12-20'!K102</f>
        <v>0</v>
      </c>
      <c r="C2034" s="5">
        <f t="shared" si="24"/>
        <v>2029</v>
      </c>
      <c r="D2034" s="18" t="s">
        <v>841</v>
      </c>
    </row>
    <row r="2035" spans="1:4" x14ac:dyDescent="0.2">
      <c r="A2035">
        <v>2030</v>
      </c>
      <c r="B2035" s="14">
        <f>'EstExp 12-20'!H141</f>
        <v>0</v>
      </c>
      <c r="C2035" s="5">
        <f t="shared" si="24"/>
        <v>2030</v>
      </c>
      <c r="D2035" s="6"/>
    </row>
    <row r="2036" spans="1:4" x14ac:dyDescent="0.2">
      <c r="A2036">
        <v>2031</v>
      </c>
      <c r="B2036" s="14">
        <f>'EstExp 12-20'!H142</f>
        <v>0</v>
      </c>
      <c r="C2036" s="5">
        <f t="shared" si="24"/>
        <v>2031</v>
      </c>
      <c r="D2036" s="6"/>
    </row>
    <row r="2037" spans="1:4" x14ac:dyDescent="0.2">
      <c r="A2037">
        <v>2032</v>
      </c>
      <c r="B2037" s="14">
        <f>'EstExp 12-20'!K141</f>
        <v>0</v>
      </c>
      <c r="C2037" s="5">
        <f t="shared" si="24"/>
        <v>2032</v>
      </c>
      <c r="D2037" s="6"/>
    </row>
    <row r="2038" spans="1:4" x14ac:dyDescent="0.2">
      <c r="A2038">
        <v>2033</v>
      </c>
      <c r="B2038" s="14">
        <f>'EstExp 12-20'!K142</f>
        <v>0</v>
      </c>
      <c r="C2038" s="5">
        <f t="shared" si="24"/>
        <v>2033</v>
      </c>
      <c r="D2038" s="6"/>
    </row>
    <row r="2039" spans="1:4" x14ac:dyDescent="0.2">
      <c r="A2039" s="3">
        <v>2034</v>
      </c>
      <c r="D2039" s="7"/>
    </row>
    <row r="2040" spans="1:4" x14ac:dyDescent="0.2">
      <c r="A2040" s="3">
        <v>2035</v>
      </c>
      <c r="D2040" s="7"/>
    </row>
    <row r="2041" spans="1:4" x14ac:dyDescent="0.2">
      <c r="A2041" s="3">
        <v>2036</v>
      </c>
      <c r="D2041" s="7"/>
    </row>
    <row r="2042" spans="1:4" x14ac:dyDescent="0.2">
      <c r="A2042" s="3">
        <v>2037</v>
      </c>
      <c r="D2042" s="6" t="s">
        <v>327</v>
      </c>
    </row>
    <row r="2043" spans="1:4" x14ac:dyDescent="0.2">
      <c r="A2043" s="3">
        <v>2038</v>
      </c>
      <c r="D2043" s="6" t="s">
        <v>327</v>
      </c>
    </row>
    <row r="2044" spans="1:4" x14ac:dyDescent="0.2">
      <c r="A2044" s="3">
        <v>2039</v>
      </c>
      <c r="D2044" s="7"/>
    </row>
    <row r="2045" spans="1:4" x14ac:dyDescent="0.2">
      <c r="A2045" s="3">
        <v>2040</v>
      </c>
      <c r="D2045" s="6" t="s">
        <v>327</v>
      </c>
    </row>
    <row r="2046" spans="1:4" x14ac:dyDescent="0.2">
      <c r="A2046">
        <v>2041</v>
      </c>
      <c r="B2046" s="14">
        <f>'EstExp 12-20'!K314</f>
        <v>0</v>
      </c>
      <c r="C2046" s="5">
        <f t="shared" si="24"/>
        <v>2041</v>
      </c>
      <c r="D2046" s="6"/>
    </row>
    <row r="2047" spans="1:4" x14ac:dyDescent="0.2">
      <c r="A2047" s="3">
        <v>2042</v>
      </c>
      <c r="D2047" s="7"/>
    </row>
    <row r="2048" spans="1:4" x14ac:dyDescent="0.2">
      <c r="A2048" s="3">
        <v>2043</v>
      </c>
      <c r="D2048" s="7"/>
    </row>
    <row r="2049" spans="1:4" x14ac:dyDescent="0.2">
      <c r="A2049">
        <v>2044</v>
      </c>
      <c r="B2049" s="14">
        <f>'BudgetSum 2-4'!I50</f>
        <v>0</v>
      </c>
      <c r="C2049" s="5">
        <f t="shared" si="24"/>
        <v>2044</v>
      </c>
      <c r="D2049" s="6"/>
    </row>
    <row r="2050" spans="1:4" x14ac:dyDescent="0.2">
      <c r="A2050">
        <v>2045</v>
      </c>
      <c r="B2050" s="14">
        <f>'BudgetSum 2-4'!I51</f>
        <v>0</v>
      </c>
      <c r="C2050" s="5">
        <f t="shared" si="24"/>
        <v>2045</v>
      </c>
      <c r="D2050" s="6"/>
    </row>
    <row r="2051" spans="1:4" x14ac:dyDescent="0.2">
      <c r="A2051" s="3">
        <v>2046</v>
      </c>
      <c r="D2051" s="6"/>
    </row>
    <row r="2052" spans="1:4" x14ac:dyDescent="0.2">
      <c r="A2052" s="3">
        <v>2047</v>
      </c>
      <c r="D2052" s="6" t="s">
        <v>327</v>
      </c>
    </row>
    <row r="2053" spans="1:4" x14ac:dyDescent="0.2">
      <c r="A2053" s="3">
        <v>2048</v>
      </c>
      <c r="D2053" s="6" t="s">
        <v>327</v>
      </c>
    </row>
    <row r="2054" spans="1:4" x14ac:dyDescent="0.2">
      <c r="A2054" s="3">
        <v>2049</v>
      </c>
      <c r="D2054" s="6" t="s">
        <v>327</v>
      </c>
    </row>
    <row r="2055" spans="1:4" x14ac:dyDescent="0.2">
      <c r="A2055" s="3">
        <v>2050</v>
      </c>
      <c r="D2055" s="6" t="s">
        <v>327</v>
      </c>
    </row>
    <row r="2056" spans="1:4" x14ac:dyDescent="0.2">
      <c r="A2056" s="3">
        <v>2051</v>
      </c>
      <c r="D2056" s="6" t="s">
        <v>327</v>
      </c>
    </row>
    <row r="2057" spans="1:4" x14ac:dyDescent="0.2">
      <c r="A2057" s="3">
        <v>2052</v>
      </c>
      <c r="D2057" s="7"/>
    </row>
    <row r="2058" spans="1:4" x14ac:dyDescent="0.2">
      <c r="A2058" s="3">
        <v>2053</v>
      </c>
      <c r="D2058" s="6" t="s">
        <v>327</v>
      </c>
    </row>
    <row r="2059" spans="1:4" x14ac:dyDescent="0.2">
      <c r="A2059" s="3">
        <v>2054</v>
      </c>
      <c r="D2059" s="7"/>
    </row>
    <row r="2060" spans="1:4" x14ac:dyDescent="0.2">
      <c r="A2060" s="3">
        <v>2055</v>
      </c>
      <c r="D2060" s="7"/>
    </row>
    <row r="2061" spans="1:4" x14ac:dyDescent="0.2">
      <c r="A2061" s="3">
        <v>2056</v>
      </c>
      <c r="D2061" s="7"/>
    </row>
    <row r="2062" spans="1:4" x14ac:dyDescent="0.2">
      <c r="A2062" s="3">
        <v>2057</v>
      </c>
      <c r="D2062" s="7"/>
    </row>
    <row r="2063" spans="1:4" x14ac:dyDescent="0.2">
      <c r="A2063" s="3">
        <v>2058</v>
      </c>
      <c r="D2063" s="7"/>
    </row>
    <row r="2064" spans="1:4" x14ac:dyDescent="0.2">
      <c r="A2064" s="3">
        <v>2059</v>
      </c>
      <c r="D2064" s="7"/>
    </row>
    <row r="2065" spans="1:4" x14ac:dyDescent="0.2">
      <c r="A2065" s="3">
        <v>2060</v>
      </c>
      <c r="D2065" s="7"/>
    </row>
    <row r="2066" spans="1:4" x14ac:dyDescent="0.2">
      <c r="A2066" s="3">
        <v>2061</v>
      </c>
      <c r="D2066" s="7"/>
    </row>
    <row r="2067" spans="1:4" x14ac:dyDescent="0.2">
      <c r="A2067" s="3">
        <v>2062</v>
      </c>
      <c r="D2067" s="7"/>
    </row>
    <row r="2068" spans="1:4" x14ac:dyDescent="0.2">
      <c r="A2068" s="3">
        <v>2063</v>
      </c>
      <c r="D2068" s="7"/>
    </row>
    <row r="2069" spans="1:4" x14ac:dyDescent="0.2">
      <c r="A2069" s="3">
        <v>2064</v>
      </c>
      <c r="D2069" s="7"/>
    </row>
    <row r="2070" spans="1:4" x14ac:dyDescent="0.2">
      <c r="A2070" s="3">
        <v>2065</v>
      </c>
      <c r="D2070" s="7"/>
    </row>
    <row r="2071" spans="1:4" x14ac:dyDescent="0.2">
      <c r="A2071" s="3">
        <v>2066</v>
      </c>
      <c r="D2071" s="7"/>
    </row>
    <row r="2072" spans="1:4" x14ac:dyDescent="0.2">
      <c r="A2072" s="3">
        <v>2067</v>
      </c>
      <c r="D2072" s="7"/>
    </row>
    <row r="2073" spans="1:4" x14ac:dyDescent="0.2">
      <c r="A2073" s="3">
        <v>2068</v>
      </c>
      <c r="D2073" s="7"/>
    </row>
    <row r="2074" spans="1:4" x14ac:dyDescent="0.2">
      <c r="A2074" s="3">
        <v>2069</v>
      </c>
      <c r="D2074" s="7"/>
    </row>
    <row r="2075" spans="1:4" x14ac:dyDescent="0.2">
      <c r="A2075" s="3">
        <v>2070</v>
      </c>
      <c r="D2075" s="6" t="s">
        <v>327</v>
      </c>
    </row>
    <row r="2076" spans="1:4" x14ac:dyDescent="0.2">
      <c r="A2076" s="3">
        <v>2071</v>
      </c>
      <c r="D2076" s="7"/>
    </row>
    <row r="2077" spans="1:4" x14ac:dyDescent="0.2">
      <c r="A2077" s="3">
        <v>2072</v>
      </c>
      <c r="D2077" s="7"/>
    </row>
    <row r="2078" spans="1:4" x14ac:dyDescent="0.2">
      <c r="A2078" s="3">
        <v>2073</v>
      </c>
      <c r="D2078" s="7"/>
    </row>
    <row r="2079" spans="1:4" x14ac:dyDescent="0.2">
      <c r="A2079" s="3">
        <v>2074</v>
      </c>
      <c r="D2079" s="7"/>
    </row>
    <row r="2080" spans="1:4" x14ac:dyDescent="0.2">
      <c r="A2080" s="3">
        <v>2075</v>
      </c>
      <c r="D2080" s="7"/>
    </row>
    <row r="2081" spans="1:4" x14ac:dyDescent="0.2">
      <c r="A2081" s="3">
        <v>2076</v>
      </c>
      <c r="D2081" s="7"/>
    </row>
    <row r="2082" spans="1:4" x14ac:dyDescent="0.2">
      <c r="A2082" s="3">
        <v>2077</v>
      </c>
      <c r="D2082" s="7"/>
    </row>
    <row r="2083" spans="1:4" x14ac:dyDescent="0.2">
      <c r="A2083" s="3">
        <v>2078</v>
      </c>
      <c r="D2083" s="7"/>
    </row>
    <row r="2084" spans="1:4" x14ac:dyDescent="0.2">
      <c r="A2084" s="3">
        <v>2079</v>
      </c>
      <c r="D2084" s="7"/>
    </row>
    <row r="2085" spans="1:4" x14ac:dyDescent="0.2">
      <c r="A2085" s="3">
        <v>2080</v>
      </c>
      <c r="D2085" s="7"/>
    </row>
    <row r="2086" spans="1:4" x14ac:dyDescent="0.2">
      <c r="A2086" s="3">
        <v>2081</v>
      </c>
      <c r="D2086" s="7"/>
    </row>
    <row r="2087" spans="1:4" x14ac:dyDescent="0.2">
      <c r="A2087" s="3">
        <v>2082</v>
      </c>
      <c r="D2087" s="7"/>
    </row>
    <row r="2088" spans="1:4" x14ac:dyDescent="0.2">
      <c r="A2088" s="3">
        <v>2083</v>
      </c>
      <c r="D2088" s="7"/>
    </row>
    <row r="2089" spans="1:4" x14ac:dyDescent="0.2">
      <c r="A2089" s="3">
        <v>2084</v>
      </c>
      <c r="D2089" s="7"/>
    </row>
    <row r="2090" spans="1:4" x14ac:dyDescent="0.2">
      <c r="A2090" s="3">
        <v>2085</v>
      </c>
      <c r="D2090" s="7"/>
    </row>
    <row r="2091" spans="1:4" x14ac:dyDescent="0.2">
      <c r="A2091" s="3">
        <v>2086</v>
      </c>
      <c r="D2091" s="7"/>
    </row>
    <row r="2092" spans="1:4" x14ac:dyDescent="0.2">
      <c r="A2092" s="3">
        <v>2087</v>
      </c>
      <c r="D2092" s="7"/>
    </row>
    <row r="2093" spans="1:4" x14ac:dyDescent="0.2">
      <c r="A2093" s="3">
        <v>2088</v>
      </c>
      <c r="D2093" s="7"/>
    </row>
    <row r="2094" spans="1:4" x14ac:dyDescent="0.2">
      <c r="A2094" s="3">
        <v>2089</v>
      </c>
      <c r="D2094" s="7"/>
    </row>
    <row r="2095" spans="1:4" x14ac:dyDescent="0.2">
      <c r="A2095" s="3">
        <v>2090</v>
      </c>
      <c r="D2095" s="7"/>
    </row>
    <row r="2096" spans="1:4" x14ac:dyDescent="0.2">
      <c r="A2096" s="3">
        <v>2091</v>
      </c>
      <c r="D2096" s="7"/>
    </row>
    <row r="2097" spans="1:4" x14ac:dyDescent="0.2">
      <c r="A2097" s="3">
        <v>2092</v>
      </c>
      <c r="D2097" s="7"/>
    </row>
    <row r="2098" spans="1:4" x14ac:dyDescent="0.2">
      <c r="A2098" s="3">
        <v>2093</v>
      </c>
      <c r="D2098" s="7"/>
    </row>
    <row r="2099" spans="1:4" x14ac:dyDescent="0.2">
      <c r="A2099" s="3">
        <v>2094</v>
      </c>
      <c r="D2099" s="7"/>
    </row>
    <row r="2100" spans="1:4" x14ac:dyDescent="0.2">
      <c r="A2100" s="3">
        <v>2095</v>
      </c>
      <c r="D2100" s="7"/>
    </row>
    <row r="2101" spans="1:4" x14ac:dyDescent="0.2">
      <c r="A2101" s="3">
        <v>2096</v>
      </c>
      <c r="D2101" s="7"/>
    </row>
    <row r="2102" spans="1:4" x14ac:dyDescent="0.2">
      <c r="A2102" s="3">
        <v>2097</v>
      </c>
      <c r="D2102" s="7"/>
    </row>
    <row r="2103" spans="1:4" x14ac:dyDescent="0.2">
      <c r="A2103" s="3">
        <v>2098</v>
      </c>
      <c r="D2103" s="7"/>
    </row>
    <row r="2104" spans="1:4" x14ac:dyDescent="0.2">
      <c r="A2104" s="3">
        <v>2099</v>
      </c>
      <c r="D2104" s="7"/>
    </row>
    <row r="2105" spans="1:4" x14ac:dyDescent="0.2">
      <c r="A2105" s="3">
        <v>2100</v>
      </c>
      <c r="D2105" s="7"/>
    </row>
    <row r="2106" spans="1:4" x14ac:dyDescent="0.2">
      <c r="A2106" s="3">
        <v>2101</v>
      </c>
      <c r="D2106" s="7"/>
    </row>
    <row r="2107" spans="1:4" x14ac:dyDescent="0.2">
      <c r="A2107" s="3">
        <v>2102</v>
      </c>
      <c r="D2107" s="7"/>
    </row>
    <row r="2108" spans="1:4" x14ac:dyDescent="0.2">
      <c r="A2108" s="3">
        <v>2103</v>
      </c>
      <c r="D2108" s="7"/>
    </row>
    <row r="2109" spans="1:4" x14ac:dyDescent="0.2">
      <c r="A2109" s="3">
        <v>2104</v>
      </c>
      <c r="D2109" s="7"/>
    </row>
    <row r="2110" spans="1:4" x14ac:dyDescent="0.2">
      <c r="A2110" s="3">
        <v>2105</v>
      </c>
      <c r="D2110" s="7"/>
    </row>
    <row r="2111" spans="1:4" x14ac:dyDescent="0.2">
      <c r="A2111" s="3">
        <v>2106</v>
      </c>
      <c r="D2111" s="7"/>
    </row>
    <row r="2112" spans="1:4" x14ac:dyDescent="0.2">
      <c r="A2112" s="3">
        <v>2107</v>
      </c>
      <c r="D2112" s="7"/>
    </row>
    <row r="2113" spans="1:4" x14ac:dyDescent="0.2">
      <c r="A2113" s="3">
        <v>2108</v>
      </c>
      <c r="D2113" s="7"/>
    </row>
    <row r="2114" spans="1:4" x14ac:dyDescent="0.2">
      <c r="A2114" s="3">
        <v>2109</v>
      </c>
      <c r="D2114" s="7"/>
    </row>
    <row r="2115" spans="1:4" x14ac:dyDescent="0.2">
      <c r="A2115" s="3">
        <v>2110</v>
      </c>
      <c r="D2115" s="7"/>
    </row>
    <row r="2116" spans="1:4" x14ac:dyDescent="0.2">
      <c r="A2116" s="3">
        <v>2111</v>
      </c>
      <c r="D2116" s="7"/>
    </row>
    <row r="2117" spans="1:4" x14ac:dyDescent="0.2">
      <c r="A2117" s="3">
        <v>2112</v>
      </c>
      <c r="D2117" s="7"/>
    </row>
    <row r="2118" spans="1:4" x14ac:dyDescent="0.2">
      <c r="A2118" s="3">
        <v>2113</v>
      </c>
      <c r="D2118" s="7"/>
    </row>
    <row r="2119" spans="1:4" x14ac:dyDescent="0.2">
      <c r="A2119" s="3">
        <v>2114</v>
      </c>
      <c r="D2119" s="7"/>
    </row>
    <row r="2120" spans="1:4" x14ac:dyDescent="0.2">
      <c r="A2120" s="3">
        <v>2115</v>
      </c>
      <c r="D2120" s="7"/>
    </row>
    <row r="2121" spans="1:4" x14ac:dyDescent="0.2">
      <c r="A2121" s="3">
        <v>2116</v>
      </c>
      <c r="D2121" s="7"/>
    </row>
    <row r="2122" spans="1:4" x14ac:dyDescent="0.2">
      <c r="A2122" s="3">
        <v>2117</v>
      </c>
      <c r="D2122" s="7"/>
    </row>
    <row r="2123" spans="1:4" x14ac:dyDescent="0.2">
      <c r="A2123" s="3">
        <v>2118</v>
      </c>
      <c r="D2123" s="7"/>
    </row>
    <row r="2124" spans="1:4" x14ac:dyDescent="0.2">
      <c r="A2124" s="3">
        <v>2119</v>
      </c>
      <c r="D2124" s="7"/>
    </row>
    <row r="2125" spans="1:4" x14ac:dyDescent="0.2">
      <c r="A2125" s="3">
        <v>2120</v>
      </c>
      <c r="D2125" s="7"/>
    </row>
    <row r="2126" spans="1:4" x14ac:dyDescent="0.2">
      <c r="A2126" s="3">
        <v>2121</v>
      </c>
      <c r="D2126" s="7"/>
    </row>
    <row r="2127" spans="1:4" x14ac:dyDescent="0.2">
      <c r="A2127" s="3">
        <v>2122</v>
      </c>
      <c r="D2127" s="7"/>
    </row>
    <row r="2128" spans="1:4" x14ac:dyDescent="0.2">
      <c r="A2128" s="3">
        <v>2123</v>
      </c>
      <c r="D2128" s="7"/>
    </row>
    <row r="2129" spans="1:4" x14ac:dyDescent="0.2">
      <c r="A2129" s="3">
        <v>2124</v>
      </c>
      <c r="D2129" s="7"/>
    </row>
    <row r="2130" spans="1:4" x14ac:dyDescent="0.2">
      <c r="A2130" s="3">
        <v>2125</v>
      </c>
      <c r="D2130" s="7"/>
    </row>
    <row r="2131" spans="1:4" x14ac:dyDescent="0.2">
      <c r="A2131" s="3">
        <v>2126</v>
      </c>
      <c r="D2131" s="7"/>
    </row>
    <row r="2132" spans="1:4" x14ac:dyDescent="0.2">
      <c r="A2132" s="3">
        <v>2127</v>
      </c>
      <c r="D2132" s="7"/>
    </row>
    <row r="2133" spans="1:4" x14ac:dyDescent="0.2">
      <c r="A2133" s="3">
        <v>2128</v>
      </c>
      <c r="D2133" s="7"/>
    </row>
    <row r="2134" spans="1:4" x14ac:dyDescent="0.2">
      <c r="A2134" s="3">
        <v>2129</v>
      </c>
      <c r="D2134" s="7"/>
    </row>
    <row r="2135" spans="1:4" x14ac:dyDescent="0.2">
      <c r="A2135" s="3">
        <v>2130</v>
      </c>
      <c r="D2135" s="7"/>
    </row>
    <row r="2136" spans="1:4" x14ac:dyDescent="0.2">
      <c r="A2136" s="3">
        <v>2131</v>
      </c>
      <c r="D2136" s="7"/>
    </row>
    <row r="2137" spans="1:4" x14ac:dyDescent="0.2">
      <c r="A2137" s="3">
        <v>2132</v>
      </c>
      <c r="D2137" s="7"/>
    </row>
    <row r="2138" spans="1:4" x14ac:dyDescent="0.2">
      <c r="A2138" s="3">
        <v>2133</v>
      </c>
      <c r="D2138" s="7"/>
    </row>
    <row r="2139" spans="1:4" x14ac:dyDescent="0.2">
      <c r="A2139" s="3">
        <v>2134</v>
      </c>
      <c r="D2139" s="7"/>
    </row>
    <row r="2140" spans="1:4" x14ac:dyDescent="0.2">
      <c r="A2140" s="3">
        <v>2135</v>
      </c>
      <c r="D2140" s="7"/>
    </row>
    <row r="2141" spans="1:4" x14ac:dyDescent="0.2">
      <c r="A2141" s="3">
        <v>2136</v>
      </c>
      <c r="D2141" s="7"/>
    </row>
    <row r="2142" spans="1:4" x14ac:dyDescent="0.2">
      <c r="A2142" s="3">
        <v>2137</v>
      </c>
      <c r="D2142" s="7"/>
    </row>
    <row r="2143" spans="1:4" x14ac:dyDescent="0.2">
      <c r="A2143" s="3">
        <v>2138</v>
      </c>
      <c r="D2143" s="7"/>
    </row>
    <row r="2144" spans="1:4" x14ac:dyDescent="0.2">
      <c r="A2144" s="3">
        <v>2139</v>
      </c>
      <c r="D2144" s="7"/>
    </row>
    <row r="2145" spans="1:4" x14ac:dyDescent="0.2">
      <c r="A2145" s="3">
        <v>2140</v>
      </c>
      <c r="D2145" s="7"/>
    </row>
    <row r="2146" spans="1:4" x14ac:dyDescent="0.2">
      <c r="A2146" s="3">
        <v>2141</v>
      </c>
      <c r="D2146" s="7"/>
    </row>
    <row r="2147" spans="1:4" x14ac:dyDescent="0.2">
      <c r="A2147" s="3">
        <v>2142</v>
      </c>
      <c r="D2147" s="7"/>
    </row>
    <row r="2148" spans="1:4" x14ac:dyDescent="0.2">
      <c r="A2148" s="3">
        <v>2143</v>
      </c>
      <c r="D2148" s="7"/>
    </row>
    <row r="2149" spans="1:4" x14ac:dyDescent="0.2">
      <c r="A2149" s="3">
        <v>2144</v>
      </c>
      <c r="D2149" s="7"/>
    </row>
    <row r="2150" spans="1:4" x14ac:dyDescent="0.2">
      <c r="A2150" s="3">
        <v>2145</v>
      </c>
      <c r="D2150" s="7"/>
    </row>
    <row r="2151" spans="1:4" x14ac:dyDescent="0.2">
      <c r="A2151" s="3">
        <v>2146</v>
      </c>
      <c r="D2151" s="7"/>
    </row>
    <row r="2152" spans="1:4" x14ac:dyDescent="0.2">
      <c r="A2152" s="3">
        <v>2147</v>
      </c>
      <c r="D2152" s="7"/>
    </row>
    <row r="2153" spans="1:4" x14ac:dyDescent="0.2">
      <c r="A2153" s="3">
        <v>2148</v>
      </c>
      <c r="D2153" s="7"/>
    </row>
    <row r="2154" spans="1:4" x14ac:dyDescent="0.2">
      <c r="A2154" s="3">
        <v>2149</v>
      </c>
      <c r="D2154" s="7"/>
    </row>
    <row r="2155" spans="1:4" x14ac:dyDescent="0.2">
      <c r="A2155" s="3">
        <v>2150</v>
      </c>
      <c r="D2155" s="7"/>
    </row>
    <row r="2156" spans="1:4" x14ac:dyDescent="0.2">
      <c r="A2156" s="3">
        <v>2151</v>
      </c>
      <c r="D2156" s="7"/>
    </row>
    <row r="2157" spans="1:4" x14ac:dyDescent="0.2">
      <c r="A2157" s="3">
        <v>2152</v>
      </c>
      <c r="D2157" s="7"/>
    </row>
    <row r="2158" spans="1:4" x14ac:dyDescent="0.2">
      <c r="A2158" s="3">
        <v>2153</v>
      </c>
      <c r="D2158" s="7"/>
    </row>
    <row r="2159" spans="1:4" x14ac:dyDescent="0.2">
      <c r="A2159" s="3">
        <v>2154</v>
      </c>
      <c r="D2159" s="7"/>
    </row>
    <row r="2160" spans="1:4" x14ac:dyDescent="0.2">
      <c r="A2160" s="3">
        <v>2155</v>
      </c>
      <c r="D2160" s="7"/>
    </row>
    <row r="2161" spans="1:4" x14ac:dyDescent="0.2">
      <c r="A2161" s="3">
        <v>2156</v>
      </c>
      <c r="D2161" s="7"/>
    </row>
    <row r="2162" spans="1:4" x14ac:dyDescent="0.2">
      <c r="A2162" s="3">
        <v>2157</v>
      </c>
      <c r="D2162" s="7"/>
    </row>
    <row r="2163" spans="1:4" x14ac:dyDescent="0.2">
      <c r="A2163" s="3">
        <v>2158</v>
      </c>
      <c r="D2163" s="7"/>
    </row>
    <row r="2164" spans="1:4" x14ac:dyDescent="0.2">
      <c r="A2164" s="3">
        <v>2159</v>
      </c>
      <c r="D2164" s="7"/>
    </row>
    <row r="2165" spans="1:4" x14ac:dyDescent="0.2">
      <c r="A2165" s="3">
        <v>2160</v>
      </c>
      <c r="D2165" s="7"/>
    </row>
    <row r="2166" spans="1:4" x14ac:dyDescent="0.2">
      <c r="A2166" s="3">
        <v>2161</v>
      </c>
      <c r="D2166" s="7"/>
    </row>
    <row r="2167" spans="1:4" x14ac:dyDescent="0.2">
      <c r="A2167" s="3">
        <v>2162</v>
      </c>
      <c r="D2167" s="7"/>
    </row>
    <row r="2168" spans="1:4" x14ac:dyDescent="0.2">
      <c r="A2168" s="3">
        <v>2163</v>
      </c>
      <c r="D2168" s="7"/>
    </row>
    <row r="2169" spans="1:4" x14ac:dyDescent="0.2">
      <c r="A2169" s="3">
        <v>2164</v>
      </c>
      <c r="D2169" s="7"/>
    </row>
    <row r="2170" spans="1:4" x14ac:dyDescent="0.2">
      <c r="A2170" s="3">
        <v>2165</v>
      </c>
      <c r="D2170" s="7"/>
    </row>
    <row r="2171" spans="1:4" x14ac:dyDescent="0.2">
      <c r="A2171" s="3">
        <v>2166</v>
      </c>
      <c r="D2171" s="7"/>
    </row>
    <row r="2172" spans="1:4" x14ac:dyDescent="0.2">
      <c r="A2172" s="3">
        <v>2167</v>
      </c>
      <c r="D2172" s="7"/>
    </row>
    <row r="2173" spans="1:4" x14ac:dyDescent="0.2">
      <c r="A2173" s="3">
        <v>2168</v>
      </c>
      <c r="D2173" s="7"/>
    </row>
    <row r="2174" spans="1:4" x14ac:dyDescent="0.2">
      <c r="A2174" s="3">
        <v>2169</v>
      </c>
      <c r="D2174" s="7"/>
    </row>
    <row r="2175" spans="1:4" x14ac:dyDescent="0.2">
      <c r="A2175" s="3">
        <v>2170</v>
      </c>
      <c r="D2175" s="7"/>
    </row>
    <row r="2176" spans="1:4" x14ac:dyDescent="0.2">
      <c r="A2176" s="3">
        <v>2171</v>
      </c>
      <c r="D2176" s="7"/>
    </row>
    <row r="2177" spans="1:4" x14ac:dyDescent="0.2">
      <c r="A2177" s="3">
        <v>2172</v>
      </c>
      <c r="D2177" s="7"/>
    </row>
    <row r="2178" spans="1:4" x14ac:dyDescent="0.2">
      <c r="A2178" s="3">
        <v>2173</v>
      </c>
      <c r="D2178" s="7"/>
    </row>
    <row r="2179" spans="1:4" x14ac:dyDescent="0.2">
      <c r="A2179" s="3">
        <v>2174</v>
      </c>
      <c r="D2179" s="7"/>
    </row>
    <row r="2180" spans="1:4" x14ac:dyDescent="0.2">
      <c r="A2180" s="3">
        <v>2175</v>
      </c>
      <c r="D2180" s="7"/>
    </row>
    <row r="2181" spans="1:4" x14ac:dyDescent="0.2">
      <c r="A2181" s="3">
        <v>2176</v>
      </c>
      <c r="D2181" s="7"/>
    </row>
    <row r="2182" spans="1:4" x14ac:dyDescent="0.2">
      <c r="A2182" s="3">
        <v>2177</v>
      </c>
      <c r="D2182" s="7"/>
    </row>
    <row r="2183" spans="1:4" x14ac:dyDescent="0.2">
      <c r="A2183" s="3">
        <v>2178</v>
      </c>
      <c r="D2183" s="7"/>
    </row>
    <row r="2184" spans="1:4" x14ac:dyDescent="0.2">
      <c r="A2184" s="3">
        <v>2179</v>
      </c>
      <c r="D2184" s="7"/>
    </row>
    <row r="2185" spans="1:4" x14ac:dyDescent="0.2">
      <c r="A2185" s="3">
        <v>2180</v>
      </c>
      <c r="D2185" s="7"/>
    </row>
    <row r="2186" spans="1:4" x14ac:dyDescent="0.2">
      <c r="A2186" s="3">
        <v>2181</v>
      </c>
      <c r="D2186" s="7"/>
    </row>
    <row r="2187" spans="1:4" x14ac:dyDescent="0.2">
      <c r="A2187" s="3">
        <v>2182</v>
      </c>
      <c r="D2187" s="7"/>
    </row>
    <row r="2188" spans="1:4" x14ac:dyDescent="0.2">
      <c r="A2188" s="3">
        <v>2183</v>
      </c>
      <c r="D2188" s="7"/>
    </row>
    <row r="2189" spans="1:4" x14ac:dyDescent="0.2">
      <c r="A2189" s="3">
        <v>2184</v>
      </c>
      <c r="D2189" s="7"/>
    </row>
    <row r="2190" spans="1:4" x14ac:dyDescent="0.2">
      <c r="A2190" s="3">
        <v>2185</v>
      </c>
      <c r="D2190" s="7"/>
    </row>
    <row r="2191" spans="1:4" x14ac:dyDescent="0.2">
      <c r="A2191" s="3">
        <v>2186</v>
      </c>
      <c r="D2191" s="7"/>
    </row>
    <row r="2192" spans="1:4" x14ac:dyDescent="0.2">
      <c r="A2192" s="3">
        <v>2187</v>
      </c>
      <c r="D2192" s="7"/>
    </row>
    <row r="2193" spans="1:4" x14ac:dyDescent="0.2">
      <c r="A2193" s="3">
        <v>2188</v>
      </c>
      <c r="D2193" s="7"/>
    </row>
    <row r="2194" spans="1:4" x14ac:dyDescent="0.2">
      <c r="A2194" s="3">
        <v>2189</v>
      </c>
      <c r="D2194" s="7"/>
    </row>
    <row r="2195" spans="1:4" x14ac:dyDescent="0.2">
      <c r="A2195" s="3">
        <v>2190</v>
      </c>
      <c r="D2195" s="7"/>
    </row>
    <row r="2196" spans="1:4" x14ac:dyDescent="0.2">
      <c r="A2196" s="3">
        <v>2191</v>
      </c>
      <c r="D2196" s="7"/>
    </row>
    <row r="2197" spans="1:4" x14ac:dyDescent="0.2">
      <c r="A2197" s="3">
        <v>2192</v>
      </c>
      <c r="D2197" s="7"/>
    </row>
    <row r="2198" spans="1:4" x14ac:dyDescent="0.2">
      <c r="A2198" s="3">
        <v>2193</v>
      </c>
      <c r="D2198" s="7"/>
    </row>
    <row r="2199" spans="1:4" x14ac:dyDescent="0.2">
      <c r="A2199" s="3">
        <v>2194</v>
      </c>
      <c r="D2199" s="7"/>
    </row>
    <row r="2200" spans="1:4" x14ac:dyDescent="0.2">
      <c r="A2200" s="3">
        <v>2195</v>
      </c>
      <c r="D2200" s="7"/>
    </row>
    <row r="2201" spans="1:4" x14ac:dyDescent="0.2">
      <c r="A2201" s="3">
        <v>2196</v>
      </c>
      <c r="D2201" s="7"/>
    </row>
    <row r="2202" spans="1:4" x14ac:dyDescent="0.2">
      <c r="A2202" s="3">
        <v>2197</v>
      </c>
      <c r="D2202" s="7"/>
    </row>
    <row r="2203" spans="1:4" x14ac:dyDescent="0.2">
      <c r="A2203" s="3">
        <v>2198</v>
      </c>
      <c r="D2203" s="7"/>
    </row>
    <row r="2204" spans="1:4" x14ac:dyDescent="0.2">
      <c r="A2204" s="3">
        <v>2199</v>
      </c>
      <c r="D2204" s="7"/>
    </row>
    <row r="2205" spans="1:4" x14ac:dyDescent="0.2">
      <c r="A2205" s="3">
        <v>2200</v>
      </c>
      <c r="D2205" s="7"/>
    </row>
    <row r="2206" spans="1:4" x14ac:dyDescent="0.2">
      <c r="A2206" s="3">
        <v>2201</v>
      </c>
      <c r="D2206" s="7"/>
    </row>
    <row r="2207" spans="1:4" x14ac:dyDescent="0.2">
      <c r="A2207" s="3">
        <v>2202</v>
      </c>
      <c r="D2207" s="7"/>
    </row>
    <row r="2208" spans="1:4" x14ac:dyDescent="0.2">
      <c r="A2208" s="3">
        <v>2203</v>
      </c>
      <c r="D2208" s="7"/>
    </row>
    <row r="2209" spans="1:4" x14ac:dyDescent="0.2">
      <c r="A2209" s="3">
        <v>2204</v>
      </c>
      <c r="D2209" s="7"/>
    </row>
    <row r="2210" spans="1:4" x14ac:dyDescent="0.2">
      <c r="A2210" s="3">
        <v>2205</v>
      </c>
      <c r="D2210" s="7"/>
    </row>
    <row r="2211" spans="1:4" x14ac:dyDescent="0.2">
      <c r="A2211" s="3">
        <v>2206</v>
      </c>
      <c r="D2211" s="7"/>
    </row>
    <row r="2212" spans="1:4" x14ac:dyDescent="0.2">
      <c r="A2212" s="3">
        <v>2207</v>
      </c>
      <c r="D2212" s="7"/>
    </row>
    <row r="2213" spans="1:4" x14ac:dyDescent="0.2">
      <c r="A2213" s="3">
        <v>2208</v>
      </c>
      <c r="D2213" s="7"/>
    </row>
    <row r="2214" spans="1:4" x14ac:dyDescent="0.2">
      <c r="A2214" s="3">
        <v>2209</v>
      </c>
      <c r="D2214" s="7"/>
    </row>
    <row r="2215" spans="1:4" x14ac:dyDescent="0.2">
      <c r="A2215" s="3">
        <v>2210</v>
      </c>
      <c r="D2215" s="7"/>
    </row>
    <row r="2216" spans="1:4" x14ac:dyDescent="0.2">
      <c r="A2216" s="3">
        <v>2211</v>
      </c>
      <c r="D2216" s="7"/>
    </row>
    <row r="2217" spans="1:4" x14ac:dyDescent="0.2">
      <c r="A2217" s="3">
        <v>2212</v>
      </c>
      <c r="D2217" s="7"/>
    </row>
    <row r="2218" spans="1:4" x14ac:dyDescent="0.2">
      <c r="A2218" s="3">
        <v>2213</v>
      </c>
      <c r="D2218" s="7"/>
    </row>
    <row r="2219" spans="1:4" x14ac:dyDescent="0.2">
      <c r="A2219" s="3">
        <v>2214</v>
      </c>
      <c r="D2219" s="7"/>
    </row>
    <row r="2220" spans="1:4" x14ac:dyDescent="0.2">
      <c r="A2220" s="3">
        <v>2215</v>
      </c>
      <c r="D2220" s="7"/>
    </row>
    <row r="2221" spans="1:4" x14ac:dyDescent="0.2">
      <c r="A2221" s="3">
        <v>2216</v>
      </c>
      <c r="D2221" s="7"/>
    </row>
    <row r="2222" spans="1:4" x14ac:dyDescent="0.2">
      <c r="A2222" s="3">
        <v>2217</v>
      </c>
      <c r="D2222" s="7"/>
    </row>
    <row r="2223" spans="1:4" x14ac:dyDescent="0.2">
      <c r="A2223" s="3">
        <v>2218</v>
      </c>
      <c r="D2223" s="7"/>
    </row>
    <row r="2224" spans="1:4" x14ac:dyDescent="0.2">
      <c r="A2224" s="3">
        <v>2219</v>
      </c>
      <c r="D2224" s="7"/>
    </row>
    <row r="2225" spans="1:4" x14ac:dyDescent="0.2">
      <c r="A2225" s="3">
        <v>2220</v>
      </c>
      <c r="D2225" s="7"/>
    </row>
    <row r="2226" spans="1:4" x14ac:dyDescent="0.2">
      <c r="A2226" s="3">
        <v>2221</v>
      </c>
      <c r="D2226" s="7"/>
    </row>
    <row r="2227" spans="1:4" x14ac:dyDescent="0.2">
      <c r="A2227" s="3">
        <v>2222</v>
      </c>
      <c r="D2227" s="7"/>
    </row>
    <row r="2228" spans="1:4" x14ac:dyDescent="0.2">
      <c r="A2228" s="3">
        <v>2223</v>
      </c>
      <c r="D2228" s="7"/>
    </row>
    <row r="2229" spans="1:4" x14ac:dyDescent="0.2">
      <c r="A2229" s="3">
        <v>2224</v>
      </c>
      <c r="D2229" s="7"/>
    </row>
    <row r="2230" spans="1:4" x14ac:dyDescent="0.2">
      <c r="A2230" s="3">
        <v>2225</v>
      </c>
      <c r="D2230" s="7"/>
    </row>
    <row r="2231" spans="1:4" x14ac:dyDescent="0.2">
      <c r="A2231" s="3">
        <v>2226</v>
      </c>
      <c r="D2231" s="7"/>
    </row>
    <row r="2232" spans="1:4" x14ac:dyDescent="0.2">
      <c r="A2232" s="3">
        <v>2227</v>
      </c>
      <c r="D2232" s="7"/>
    </row>
    <row r="2233" spans="1:4" x14ac:dyDescent="0.2">
      <c r="A2233" s="3">
        <v>2228</v>
      </c>
      <c r="D2233" s="7"/>
    </row>
    <row r="2234" spans="1:4" x14ac:dyDescent="0.2">
      <c r="A2234" s="3">
        <v>2229</v>
      </c>
      <c r="D2234" s="7"/>
    </row>
    <row r="2235" spans="1:4" x14ac:dyDescent="0.2">
      <c r="A2235" s="3">
        <v>2230</v>
      </c>
      <c r="D2235" s="7"/>
    </row>
    <row r="2236" spans="1:4" x14ac:dyDescent="0.2">
      <c r="A2236" s="3">
        <v>2231</v>
      </c>
      <c r="D2236" s="7"/>
    </row>
    <row r="2237" spans="1:4" x14ac:dyDescent="0.2">
      <c r="A2237" s="3">
        <v>2232</v>
      </c>
      <c r="D2237" s="7"/>
    </row>
    <row r="2238" spans="1:4" x14ac:dyDescent="0.2">
      <c r="A2238" s="3">
        <v>2233</v>
      </c>
      <c r="D2238" s="7"/>
    </row>
    <row r="2239" spans="1:4" x14ac:dyDescent="0.2">
      <c r="A2239" s="3">
        <v>2234</v>
      </c>
      <c r="D2239" s="7"/>
    </row>
    <row r="2240" spans="1:4" x14ac:dyDescent="0.2">
      <c r="A2240" s="3">
        <v>2235</v>
      </c>
      <c r="D2240" s="7"/>
    </row>
    <row r="2241" spans="1:4" x14ac:dyDescent="0.2">
      <c r="A2241" s="3">
        <v>2236</v>
      </c>
      <c r="D2241" s="7"/>
    </row>
    <row r="2242" spans="1:4" x14ac:dyDescent="0.2">
      <c r="A2242" s="3">
        <v>2237</v>
      </c>
      <c r="D2242" s="7"/>
    </row>
    <row r="2243" spans="1:4" x14ac:dyDescent="0.2">
      <c r="A2243" s="3">
        <v>2238</v>
      </c>
      <c r="D2243" s="7"/>
    </row>
    <row r="2244" spans="1:4" x14ac:dyDescent="0.2">
      <c r="A2244" s="3">
        <v>2239</v>
      </c>
      <c r="D2244" s="7"/>
    </row>
    <row r="2245" spans="1:4" x14ac:dyDescent="0.2">
      <c r="A2245" s="3">
        <v>2240</v>
      </c>
      <c r="D2245" s="7"/>
    </row>
    <row r="2246" spans="1:4" x14ac:dyDescent="0.2">
      <c r="A2246" s="3">
        <v>2241</v>
      </c>
      <c r="D2246" s="7"/>
    </row>
    <row r="2247" spans="1:4" x14ac:dyDescent="0.2">
      <c r="A2247" s="3">
        <v>2242</v>
      </c>
      <c r="D2247" s="7"/>
    </row>
    <row r="2248" spans="1:4" x14ac:dyDescent="0.2">
      <c r="A2248" s="3">
        <v>2243</v>
      </c>
      <c r="D2248" s="7"/>
    </row>
    <row r="2249" spans="1:4" x14ac:dyDescent="0.2">
      <c r="A2249" s="3">
        <v>2244</v>
      </c>
      <c r="D2249" s="7"/>
    </row>
    <row r="2250" spans="1:4" x14ac:dyDescent="0.2">
      <c r="A2250" s="3">
        <v>2245</v>
      </c>
      <c r="D2250" s="7"/>
    </row>
    <row r="2251" spans="1:4" x14ac:dyDescent="0.2">
      <c r="A2251" s="3">
        <v>2246</v>
      </c>
      <c r="D2251" s="7"/>
    </row>
    <row r="2252" spans="1:4" x14ac:dyDescent="0.2">
      <c r="A2252" s="3">
        <v>2247</v>
      </c>
      <c r="D2252" s="7"/>
    </row>
    <row r="2253" spans="1:4" x14ac:dyDescent="0.2">
      <c r="A2253" s="3">
        <v>2248</v>
      </c>
      <c r="D2253" s="7"/>
    </row>
    <row r="2254" spans="1:4" x14ac:dyDescent="0.2">
      <c r="A2254" s="3">
        <v>2249</v>
      </c>
      <c r="D2254" s="7"/>
    </row>
    <row r="2255" spans="1:4" x14ac:dyDescent="0.2">
      <c r="A2255" s="3">
        <v>2250</v>
      </c>
      <c r="D2255" s="7"/>
    </row>
    <row r="2256" spans="1:4" x14ac:dyDescent="0.2">
      <c r="A2256" s="3">
        <v>2251</v>
      </c>
      <c r="D2256" s="7"/>
    </row>
    <row r="2257" spans="1:4" x14ac:dyDescent="0.2">
      <c r="A2257" s="3">
        <v>2252</v>
      </c>
      <c r="D2257" s="7"/>
    </row>
    <row r="2258" spans="1:4" x14ac:dyDescent="0.2">
      <c r="A2258" s="3">
        <v>2253</v>
      </c>
      <c r="D2258" s="7"/>
    </row>
    <row r="2259" spans="1:4" x14ac:dyDescent="0.2">
      <c r="A2259" s="3">
        <v>2254</v>
      </c>
      <c r="D2259" s="7"/>
    </row>
    <row r="2260" spans="1:4" x14ac:dyDescent="0.2">
      <c r="A2260" s="3">
        <v>2255</v>
      </c>
      <c r="D2260" s="7"/>
    </row>
    <row r="2261" spans="1:4" x14ac:dyDescent="0.2">
      <c r="A2261" s="3">
        <v>2256</v>
      </c>
      <c r="D2261" s="7"/>
    </row>
    <row r="2262" spans="1:4" x14ac:dyDescent="0.2">
      <c r="A2262" s="3">
        <v>2257</v>
      </c>
      <c r="D2262" s="7"/>
    </row>
    <row r="2263" spans="1:4" x14ac:dyDescent="0.2">
      <c r="A2263" s="3">
        <v>2258</v>
      </c>
      <c r="D2263" s="7"/>
    </row>
    <row r="2264" spans="1:4" x14ac:dyDescent="0.2">
      <c r="A2264" s="3">
        <v>2259</v>
      </c>
      <c r="D2264" s="7"/>
    </row>
    <row r="2265" spans="1:4" x14ac:dyDescent="0.2">
      <c r="A2265" s="3">
        <v>2260</v>
      </c>
      <c r="D2265" s="7"/>
    </row>
    <row r="2266" spans="1:4" x14ac:dyDescent="0.2">
      <c r="A2266" s="3">
        <v>2261</v>
      </c>
      <c r="D2266" s="7"/>
    </row>
    <row r="2267" spans="1:4" x14ac:dyDescent="0.2">
      <c r="A2267" s="3">
        <v>2262</v>
      </c>
      <c r="D2267" s="7"/>
    </row>
    <row r="2268" spans="1:4" x14ac:dyDescent="0.2">
      <c r="A2268" s="3">
        <v>2263</v>
      </c>
      <c r="D2268" s="7"/>
    </row>
    <row r="2269" spans="1:4" x14ac:dyDescent="0.2">
      <c r="A2269" s="3">
        <v>2264</v>
      </c>
      <c r="D2269" s="7"/>
    </row>
    <row r="2270" spans="1:4" x14ac:dyDescent="0.2">
      <c r="A2270" s="3">
        <v>2265</v>
      </c>
      <c r="D2270" s="7"/>
    </row>
    <row r="2271" spans="1:4" x14ac:dyDescent="0.2">
      <c r="A2271" s="3">
        <v>2266</v>
      </c>
      <c r="D2271" s="7"/>
    </row>
    <row r="2272" spans="1:4" x14ac:dyDescent="0.2">
      <c r="A2272" s="3">
        <v>2267</v>
      </c>
      <c r="D2272" s="7"/>
    </row>
    <row r="2273" spans="1:4" x14ac:dyDescent="0.2">
      <c r="A2273" s="3">
        <v>2268</v>
      </c>
      <c r="D2273" s="7"/>
    </row>
    <row r="2274" spans="1:4" x14ac:dyDescent="0.2">
      <c r="A2274" s="3">
        <v>2269</v>
      </c>
      <c r="D2274" s="7"/>
    </row>
    <row r="2275" spans="1:4" x14ac:dyDescent="0.2">
      <c r="A2275" s="3">
        <v>2270</v>
      </c>
      <c r="D2275" s="7"/>
    </row>
    <row r="2276" spans="1:4" x14ac:dyDescent="0.2">
      <c r="A2276" s="3">
        <v>2271</v>
      </c>
      <c r="D2276" s="7"/>
    </row>
    <row r="2277" spans="1:4" x14ac:dyDescent="0.2">
      <c r="A2277" s="3">
        <v>2272</v>
      </c>
      <c r="D2277" s="7"/>
    </row>
    <row r="2278" spans="1:4" x14ac:dyDescent="0.2">
      <c r="A2278" s="3">
        <v>2273</v>
      </c>
      <c r="D2278" s="7"/>
    </row>
    <row r="2279" spans="1:4" x14ac:dyDescent="0.2">
      <c r="A2279" s="3">
        <v>2274</v>
      </c>
      <c r="D2279" s="7"/>
    </row>
    <row r="2280" spans="1:4" x14ac:dyDescent="0.2">
      <c r="A2280" s="3">
        <v>2275</v>
      </c>
      <c r="D2280" s="7"/>
    </row>
    <row r="2281" spans="1:4" x14ac:dyDescent="0.2">
      <c r="A2281" s="3">
        <v>2276</v>
      </c>
      <c r="D2281" s="7"/>
    </row>
    <row r="2282" spans="1:4" x14ac:dyDescent="0.2">
      <c r="A2282" s="3">
        <v>2277</v>
      </c>
      <c r="D2282" s="7"/>
    </row>
    <row r="2283" spans="1:4" x14ac:dyDescent="0.2">
      <c r="A2283" s="3">
        <v>2278</v>
      </c>
      <c r="D2283" s="7"/>
    </row>
    <row r="2284" spans="1:4" x14ac:dyDescent="0.2">
      <c r="A2284" s="3">
        <v>2279</v>
      </c>
      <c r="D2284" s="7"/>
    </row>
    <row r="2285" spans="1:4" x14ac:dyDescent="0.2">
      <c r="A2285" s="3">
        <v>2280</v>
      </c>
      <c r="D2285" s="7"/>
    </row>
    <row r="2286" spans="1:4" x14ac:dyDescent="0.2">
      <c r="A2286" s="3">
        <v>2281</v>
      </c>
      <c r="D2286" s="7"/>
    </row>
    <row r="2287" spans="1:4" x14ac:dyDescent="0.2">
      <c r="A2287" s="3">
        <v>2282</v>
      </c>
      <c r="D2287" s="7"/>
    </row>
    <row r="2288" spans="1:4" x14ac:dyDescent="0.2">
      <c r="A2288" s="3">
        <v>2283</v>
      </c>
      <c r="D2288" s="7"/>
    </row>
    <row r="2289" spans="1:4" x14ac:dyDescent="0.2">
      <c r="A2289" s="3">
        <v>2284</v>
      </c>
      <c r="D2289" s="7"/>
    </row>
    <row r="2290" spans="1:4" x14ac:dyDescent="0.2">
      <c r="A2290" s="3">
        <v>2285</v>
      </c>
      <c r="D2290" s="7"/>
    </row>
    <row r="2291" spans="1:4" x14ac:dyDescent="0.2">
      <c r="A2291" s="3">
        <v>2286</v>
      </c>
      <c r="D2291" s="7"/>
    </row>
    <row r="2292" spans="1:4" x14ac:dyDescent="0.2">
      <c r="A2292" s="3">
        <v>2287</v>
      </c>
      <c r="D2292" s="7"/>
    </row>
    <row r="2293" spans="1:4" x14ac:dyDescent="0.2">
      <c r="A2293" s="3">
        <v>2288</v>
      </c>
      <c r="D2293" s="7"/>
    </row>
    <row r="2294" spans="1:4" x14ac:dyDescent="0.2">
      <c r="A2294" s="3">
        <v>2289</v>
      </c>
      <c r="D2294" s="7"/>
    </row>
    <row r="2295" spans="1:4" x14ac:dyDescent="0.2">
      <c r="A2295" s="3">
        <v>2290</v>
      </c>
      <c r="D2295" s="7"/>
    </row>
    <row r="2296" spans="1:4" x14ac:dyDescent="0.2">
      <c r="A2296" s="3">
        <v>2291</v>
      </c>
      <c r="D2296" s="7"/>
    </row>
    <row r="2297" spans="1:4" x14ac:dyDescent="0.2">
      <c r="A2297" s="3">
        <v>2292</v>
      </c>
      <c r="D2297" s="7"/>
    </row>
    <row r="2298" spans="1:4" x14ac:dyDescent="0.2">
      <c r="A2298" s="3">
        <v>2293</v>
      </c>
      <c r="D2298" s="7"/>
    </row>
    <row r="2299" spans="1:4" x14ac:dyDescent="0.2">
      <c r="A2299" s="3">
        <v>2294</v>
      </c>
      <c r="D2299" s="7"/>
    </row>
    <row r="2300" spans="1:4" x14ac:dyDescent="0.2">
      <c r="A2300" s="3">
        <v>2295</v>
      </c>
      <c r="D2300" s="7"/>
    </row>
    <row r="2301" spans="1:4" x14ac:dyDescent="0.2">
      <c r="A2301" s="3">
        <v>2296</v>
      </c>
      <c r="D2301" s="7"/>
    </row>
    <row r="2302" spans="1:4" x14ac:dyDescent="0.2">
      <c r="A2302" s="3">
        <v>2297</v>
      </c>
      <c r="D2302" s="7"/>
    </row>
    <row r="2303" spans="1:4" x14ac:dyDescent="0.2">
      <c r="A2303" s="3">
        <v>2298</v>
      </c>
      <c r="D2303" s="7"/>
    </row>
    <row r="2304" spans="1:4" x14ac:dyDescent="0.2">
      <c r="A2304" s="3">
        <v>2299</v>
      </c>
      <c r="D2304" s="7"/>
    </row>
    <row r="2305" spans="1:4" x14ac:dyDescent="0.2">
      <c r="A2305" s="3">
        <v>2300</v>
      </c>
      <c r="D2305" s="7"/>
    </row>
    <row r="2306" spans="1:4" x14ac:dyDescent="0.2">
      <c r="A2306" s="3">
        <v>2301</v>
      </c>
      <c r="D2306" s="7"/>
    </row>
    <row r="2307" spans="1:4" x14ac:dyDescent="0.2">
      <c r="A2307" s="3">
        <v>2302</v>
      </c>
      <c r="D2307" s="7"/>
    </row>
    <row r="2308" spans="1:4" x14ac:dyDescent="0.2">
      <c r="A2308" s="3">
        <v>2303</v>
      </c>
      <c r="D2308" s="7"/>
    </row>
    <row r="2309" spans="1:4" x14ac:dyDescent="0.2">
      <c r="A2309" s="3">
        <v>2304</v>
      </c>
      <c r="D2309" s="7"/>
    </row>
    <row r="2310" spans="1:4" x14ac:dyDescent="0.2">
      <c r="A2310" s="3">
        <v>2305</v>
      </c>
      <c r="D2310" s="7"/>
    </row>
    <row r="2311" spans="1:4" x14ac:dyDescent="0.2">
      <c r="A2311" s="3">
        <v>2306</v>
      </c>
      <c r="D2311" s="7"/>
    </row>
    <row r="2312" spans="1:4" x14ac:dyDescent="0.2">
      <c r="A2312" s="3">
        <v>2307</v>
      </c>
      <c r="D2312" s="7"/>
    </row>
    <row r="2313" spans="1:4" x14ac:dyDescent="0.2">
      <c r="A2313" s="3">
        <v>2308</v>
      </c>
      <c r="D2313" s="7"/>
    </row>
    <row r="2314" spans="1:4" x14ac:dyDescent="0.2">
      <c r="A2314" s="3">
        <v>2309</v>
      </c>
      <c r="D2314" s="7"/>
    </row>
    <row r="2315" spans="1:4" x14ac:dyDescent="0.2">
      <c r="A2315" s="3">
        <v>2310</v>
      </c>
      <c r="D2315" s="7"/>
    </row>
    <row r="2316" spans="1:4" x14ac:dyDescent="0.2">
      <c r="A2316" s="3">
        <v>2311</v>
      </c>
      <c r="D2316" s="7"/>
    </row>
    <row r="2317" spans="1:4" x14ac:dyDescent="0.2">
      <c r="A2317" s="3">
        <v>2312</v>
      </c>
      <c r="D2317" s="7"/>
    </row>
    <row r="2318" spans="1:4" x14ac:dyDescent="0.2">
      <c r="A2318" s="3">
        <v>2313</v>
      </c>
      <c r="D2318" s="7"/>
    </row>
    <row r="2319" spans="1:4" x14ac:dyDescent="0.2">
      <c r="A2319" s="3">
        <v>2314</v>
      </c>
      <c r="D2319" s="7"/>
    </row>
    <row r="2320" spans="1:4" x14ac:dyDescent="0.2">
      <c r="A2320" s="3">
        <v>2315</v>
      </c>
      <c r="D2320" s="7"/>
    </row>
    <row r="2321" spans="1:4" x14ac:dyDescent="0.2">
      <c r="A2321" s="3">
        <v>2316</v>
      </c>
      <c r="D2321" s="7"/>
    </row>
    <row r="2322" spans="1:4" x14ac:dyDescent="0.2">
      <c r="A2322" s="3">
        <v>2317</v>
      </c>
      <c r="D2322" s="7"/>
    </row>
    <row r="2323" spans="1:4" x14ac:dyDescent="0.2">
      <c r="A2323" s="3">
        <v>2318</v>
      </c>
      <c r="D2323" s="7"/>
    </row>
    <row r="2324" spans="1:4" x14ac:dyDescent="0.2">
      <c r="A2324" s="3">
        <v>2319</v>
      </c>
      <c r="D2324" s="7"/>
    </row>
    <row r="2325" spans="1:4" x14ac:dyDescent="0.2">
      <c r="A2325" s="3">
        <v>2320</v>
      </c>
      <c r="D2325" s="7"/>
    </row>
    <row r="2326" spans="1:4" x14ac:dyDescent="0.2">
      <c r="A2326" s="3">
        <v>2321</v>
      </c>
      <c r="D2326" s="7"/>
    </row>
    <row r="2327" spans="1:4" x14ac:dyDescent="0.2">
      <c r="A2327" s="3">
        <v>2322</v>
      </c>
      <c r="D2327" s="7"/>
    </row>
    <row r="2328" spans="1:4" x14ac:dyDescent="0.2">
      <c r="A2328" s="3">
        <v>2323</v>
      </c>
      <c r="D2328" s="7"/>
    </row>
    <row r="2329" spans="1:4" x14ac:dyDescent="0.2">
      <c r="A2329" s="3">
        <v>2324</v>
      </c>
      <c r="D2329" s="7"/>
    </row>
    <row r="2330" spans="1:4" x14ac:dyDescent="0.2">
      <c r="A2330" s="3">
        <v>2325</v>
      </c>
      <c r="D2330" s="7"/>
    </row>
    <row r="2331" spans="1:4" x14ac:dyDescent="0.2">
      <c r="A2331" s="3">
        <v>2326</v>
      </c>
      <c r="D2331" s="7"/>
    </row>
    <row r="2332" spans="1:4" x14ac:dyDescent="0.2">
      <c r="A2332" s="3">
        <v>2327</v>
      </c>
      <c r="D2332" s="7"/>
    </row>
    <row r="2333" spans="1:4" x14ac:dyDescent="0.2">
      <c r="A2333" s="3">
        <v>2328</v>
      </c>
      <c r="D2333" s="7"/>
    </row>
    <row r="2334" spans="1:4" x14ac:dyDescent="0.2">
      <c r="A2334" s="3">
        <v>2329</v>
      </c>
      <c r="D2334" s="7"/>
    </row>
    <row r="2335" spans="1:4" x14ac:dyDescent="0.2">
      <c r="A2335" s="3">
        <v>2330</v>
      </c>
      <c r="D2335" s="7"/>
    </row>
    <row r="2336" spans="1:4" x14ac:dyDescent="0.2">
      <c r="A2336" s="3">
        <v>2331</v>
      </c>
      <c r="D2336" s="7"/>
    </row>
    <row r="2337" spans="1:4" x14ac:dyDescent="0.2">
      <c r="A2337" s="3">
        <v>2332</v>
      </c>
      <c r="D2337" s="7"/>
    </row>
    <row r="2338" spans="1:4" x14ac:dyDescent="0.2">
      <c r="A2338" s="3">
        <v>2333</v>
      </c>
      <c r="D2338" s="7"/>
    </row>
    <row r="2339" spans="1:4" x14ac:dyDescent="0.2">
      <c r="A2339" s="3">
        <v>2334</v>
      </c>
      <c r="D2339" s="7"/>
    </row>
    <row r="2340" spans="1:4" x14ac:dyDescent="0.2">
      <c r="A2340" s="3">
        <v>2335</v>
      </c>
      <c r="D2340" s="7"/>
    </row>
    <row r="2341" spans="1:4" x14ac:dyDescent="0.2">
      <c r="A2341" s="3">
        <v>2336</v>
      </c>
      <c r="D2341" s="7"/>
    </row>
    <row r="2342" spans="1:4" x14ac:dyDescent="0.2">
      <c r="A2342" s="3">
        <v>2337</v>
      </c>
      <c r="D2342" s="7"/>
    </row>
    <row r="2343" spans="1:4" x14ac:dyDescent="0.2">
      <c r="A2343" s="3">
        <v>2338</v>
      </c>
      <c r="D2343" s="7"/>
    </row>
    <row r="2344" spans="1:4" x14ac:dyDescent="0.2">
      <c r="A2344" s="3">
        <v>2339</v>
      </c>
      <c r="D2344" s="7"/>
    </row>
    <row r="2345" spans="1:4" x14ac:dyDescent="0.2">
      <c r="A2345" s="3">
        <v>2340</v>
      </c>
      <c r="D2345" s="7"/>
    </row>
    <row r="2346" spans="1:4" x14ac:dyDescent="0.2">
      <c r="A2346" s="3">
        <v>2341</v>
      </c>
      <c r="D2346" s="7"/>
    </row>
    <row r="2347" spans="1:4" x14ac:dyDescent="0.2">
      <c r="A2347" s="3">
        <v>2342</v>
      </c>
      <c r="D2347" s="7"/>
    </row>
    <row r="2348" spans="1:4" x14ac:dyDescent="0.2">
      <c r="A2348" s="3">
        <v>2343</v>
      </c>
      <c r="D2348" s="7"/>
    </row>
    <row r="2349" spans="1:4" x14ac:dyDescent="0.2">
      <c r="A2349" s="3">
        <v>2344</v>
      </c>
      <c r="D2349" s="7"/>
    </row>
    <row r="2350" spans="1:4" x14ac:dyDescent="0.2">
      <c r="A2350" s="3">
        <v>2345</v>
      </c>
      <c r="D2350" s="7"/>
    </row>
    <row r="2351" spans="1:4" x14ac:dyDescent="0.2">
      <c r="A2351" s="3">
        <v>2346</v>
      </c>
      <c r="D2351" s="7"/>
    </row>
    <row r="2352" spans="1:4" x14ac:dyDescent="0.2">
      <c r="A2352" s="3">
        <v>2347</v>
      </c>
      <c r="D2352" s="7"/>
    </row>
    <row r="2353" spans="1:4" x14ac:dyDescent="0.2">
      <c r="A2353" s="3">
        <v>2348</v>
      </c>
      <c r="D2353" s="7"/>
    </row>
    <row r="2354" spans="1:4" x14ac:dyDescent="0.2">
      <c r="A2354" s="3">
        <v>2349</v>
      </c>
      <c r="D2354" s="7"/>
    </row>
    <row r="2355" spans="1:4" x14ac:dyDescent="0.2">
      <c r="A2355" s="3">
        <v>2350</v>
      </c>
      <c r="D2355" s="7"/>
    </row>
    <row r="2356" spans="1:4" x14ac:dyDescent="0.2">
      <c r="A2356" s="3">
        <v>2351</v>
      </c>
      <c r="D2356" s="7"/>
    </row>
    <row r="2357" spans="1:4" x14ac:dyDescent="0.2">
      <c r="A2357" s="3">
        <v>2352</v>
      </c>
      <c r="D2357" s="7"/>
    </row>
    <row r="2358" spans="1:4" x14ac:dyDescent="0.2">
      <c r="A2358" s="3">
        <v>2353</v>
      </c>
      <c r="D2358" s="7"/>
    </row>
    <row r="2359" spans="1:4" x14ac:dyDescent="0.2">
      <c r="A2359" s="3">
        <v>2354</v>
      </c>
      <c r="D2359" s="7"/>
    </row>
    <row r="2360" spans="1:4" x14ac:dyDescent="0.2">
      <c r="A2360" s="3">
        <v>2355</v>
      </c>
      <c r="D2360" s="7"/>
    </row>
    <row r="2361" spans="1:4" x14ac:dyDescent="0.2">
      <c r="A2361" s="3">
        <v>2356</v>
      </c>
      <c r="D2361" s="7"/>
    </row>
    <row r="2362" spans="1:4" x14ac:dyDescent="0.2">
      <c r="A2362" s="3">
        <v>2357</v>
      </c>
      <c r="D2362" s="7"/>
    </row>
    <row r="2363" spans="1:4" x14ac:dyDescent="0.2">
      <c r="A2363" s="3">
        <v>2358</v>
      </c>
      <c r="D2363" s="7"/>
    </row>
    <row r="2364" spans="1:4" x14ac:dyDescent="0.2">
      <c r="A2364" s="3">
        <v>2359</v>
      </c>
      <c r="D2364" s="7"/>
    </row>
    <row r="2365" spans="1:4" x14ac:dyDescent="0.2">
      <c r="A2365" s="3">
        <v>2360</v>
      </c>
      <c r="D2365" s="7"/>
    </row>
    <row r="2366" spans="1:4" x14ac:dyDescent="0.2">
      <c r="A2366" s="3">
        <v>2361</v>
      </c>
      <c r="D2366" s="7"/>
    </row>
    <row r="2367" spans="1:4" x14ac:dyDescent="0.2">
      <c r="A2367" s="3">
        <v>2362</v>
      </c>
      <c r="D2367" s="7"/>
    </row>
    <row r="2368" spans="1:4" x14ac:dyDescent="0.2">
      <c r="A2368" s="3">
        <v>2363</v>
      </c>
      <c r="D2368" s="7"/>
    </row>
    <row r="2369" spans="1:4" x14ac:dyDescent="0.2">
      <c r="A2369" s="3">
        <v>2364</v>
      </c>
      <c r="D2369" s="7"/>
    </row>
    <row r="2370" spans="1:4" x14ac:dyDescent="0.2">
      <c r="A2370" s="3">
        <v>2365</v>
      </c>
      <c r="D2370" s="7"/>
    </row>
    <row r="2371" spans="1:4" x14ac:dyDescent="0.2">
      <c r="A2371" s="3">
        <v>2366</v>
      </c>
      <c r="D2371" s="7"/>
    </row>
    <row r="2372" spans="1:4" x14ac:dyDescent="0.2">
      <c r="A2372" s="3">
        <v>2367</v>
      </c>
      <c r="D2372" s="7"/>
    </row>
    <row r="2373" spans="1:4" x14ac:dyDescent="0.2">
      <c r="A2373" s="3">
        <v>2368</v>
      </c>
      <c r="D2373" s="7"/>
    </row>
    <row r="2374" spans="1:4" x14ac:dyDescent="0.2">
      <c r="A2374" s="3">
        <v>2369</v>
      </c>
      <c r="D2374" s="7"/>
    </row>
    <row r="2375" spans="1:4" x14ac:dyDescent="0.2">
      <c r="A2375" s="3">
        <v>2370</v>
      </c>
      <c r="D2375" s="7"/>
    </row>
    <row r="2376" spans="1:4" x14ac:dyDescent="0.2">
      <c r="A2376" s="3">
        <v>2371</v>
      </c>
      <c r="D2376" s="7"/>
    </row>
    <row r="2377" spans="1:4" x14ac:dyDescent="0.2">
      <c r="A2377" s="3">
        <v>2372</v>
      </c>
      <c r="D2377" s="7"/>
    </row>
    <row r="2378" spans="1:4" x14ac:dyDescent="0.2">
      <c r="A2378" s="3">
        <v>2373</v>
      </c>
      <c r="D2378" s="6" t="s">
        <v>326</v>
      </c>
    </row>
    <row r="2379" spans="1:4" x14ac:dyDescent="0.2">
      <c r="A2379">
        <v>2374</v>
      </c>
      <c r="D2379" s="6"/>
    </row>
    <row r="2380" spans="1:4" x14ac:dyDescent="0.2">
      <c r="A2380" s="3">
        <v>2375</v>
      </c>
      <c r="D2380" s="6" t="s">
        <v>326</v>
      </c>
    </row>
    <row r="2381" spans="1:4" x14ac:dyDescent="0.2">
      <c r="A2381">
        <v>2376</v>
      </c>
      <c r="D2381" s="6"/>
    </row>
    <row r="2382" spans="1:4" x14ac:dyDescent="0.2">
      <c r="A2382" s="3">
        <v>2377</v>
      </c>
      <c r="D2382" s="7"/>
    </row>
    <row r="2383" spans="1:4" x14ac:dyDescent="0.2">
      <c r="A2383" s="3">
        <v>2378</v>
      </c>
      <c r="D2383" s="7"/>
    </row>
    <row r="2384" spans="1:4" x14ac:dyDescent="0.2">
      <c r="A2384" s="3">
        <v>2379</v>
      </c>
      <c r="D2384" s="7"/>
    </row>
    <row r="2385" spans="1:4" x14ac:dyDescent="0.2">
      <c r="A2385" s="3">
        <v>2380</v>
      </c>
      <c r="D2385" s="7"/>
    </row>
    <row r="2386" spans="1:4" x14ac:dyDescent="0.2">
      <c r="A2386" s="3">
        <v>2381</v>
      </c>
      <c r="D2386" s="7"/>
    </row>
    <row r="2387" spans="1:4" x14ac:dyDescent="0.2">
      <c r="A2387" s="3">
        <v>2382</v>
      </c>
      <c r="D2387" s="7"/>
    </row>
    <row r="2388" spans="1:4" x14ac:dyDescent="0.2">
      <c r="A2388" s="3">
        <v>2383</v>
      </c>
      <c r="D2388" s="7"/>
    </row>
    <row r="2389" spans="1:4" x14ac:dyDescent="0.2">
      <c r="A2389" s="3">
        <v>2384</v>
      </c>
      <c r="D2389" s="7"/>
    </row>
    <row r="2390" spans="1:4" x14ac:dyDescent="0.2">
      <c r="A2390" s="3">
        <v>2385</v>
      </c>
      <c r="D2390" s="7"/>
    </row>
    <row r="2391" spans="1:4" x14ac:dyDescent="0.2">
      <c r="A2391" s="3">
        <v>2386</v>
      </c>
      <c r="D2391" s="7"/>
    </row>
    <row r="2392" spans="1:4" x14ac:dyDescent="0.2">
      <c r="A2392" s="3">
        <v>2387</v>
      </c>
      <c r="D2392" s="7"/>
    </row>
    <row r="2393" spans="1:4" x14ac:dyDescent="0.2">
      <c r="A2393" s="3">
        <v>2388</v>
      </c>
      <c r="D2393" s="7"/>
    </row>
    <row r="2394" spans="1:4" x14ac:dyDescent="0.2">
      <c r="A2394" s="3">
        <v>2389</v>
      </c>
      <c r="D2394" s="7"/>
    </row>
    <row r="2395" spans="1:4" x14ac:dyDescent="0.2">
      <c r="A2395" s="3">
        <v>2390</v>
      </c>
      <c r="D2395" s="7"/>
    </row>
    <row r="2396" spans="1:4" x14ac:dyDescent="0.2">
      <c r="A2396" s="3">
        <v>2391</v>
      </c>
      <c r="D2396" s="7"/>
    </row>
    <row r="2397" spans="1:4" x14ac:dyDescent="0.2">
      <c r="A2397" s="3">
        <v>2392</v>
      </c>
      <c r="D2397" s="7"/>
    </row>
    <row r="2398" spans="1:4" x14ac:dyDescent="0.2">
      <c r="A2398" s="3">
        <v>2393</v>
      </c>
      <c r="D2398" s="7"/>
    </row>
    <row r="2399" spans="1:4" x14ac:dyDescent="0.2">
      <c r="A2399" s="3">
        <v>2394</v>
      </c>
      <c r="D2399" s="7"/>
    </row>
    <row r="2400" spans="1:4" x14ac:dyDescent="0.2">
      <c r="A2400" s="3">
        <v>2395</v>
      </c>
      <c r="D2400" s="7"/>
    </row>
    <row r="2401" spans="1:4" x14ac:dyDescent="0.2">
      <c r="A2401" s="3">
        <v>2396</v>
      </c>
      <c r="D2401" s="7"/>
    </row>
    <row r="2402" spans="1:4" x14ac:dyDescent="0.2">
      <c r="A2402" s="3">
        <v>2397</v>
      </c>
      <c r="D2402" s="7"/>
    </row>
    <row r="2403" spans="1:4" x14ac:dyDescent="0.2">
      <c r="A2403" s="3">
        <v>2398</v>
      </c>
      <c r="D2403" s="7"/>
    </row>
    <row r="2404" spans="1:4" x14ac:dyDescent="0.2">
      <c r="A2404" s="3">
        <v>2399</v>
      </c>
      <c r="D2404" s="7"/>
    </row>
    <row r="2405" spans="1:4" x14ac:dyDescent="0.2">
      <c r="A2405" s="3">
        <v>2400</v>
      </c>
      <c r="D2405" s="7"/>
    </row>
    <row r="2406" spans="1:4" x14ac:dyDescent="0.2">
      <c r="A2406" s="3">
        <v>2401</v>
      </c>
      <c r="D2406" s="7"/>
    </row>
    <row r="2407" spans="1:4" x14ac:dyDescent="0.2">
      <c r="A2407" s="3">
        <v>2402</v>
      </c>
      <c r="D2407" s="7"/>
    </row>
    <row r="2408" spans="1:4" x14ac:dyDescent="0.2">
      <c r="A2408" s="3">
        <v>2403</v>
      </c>
      <c r="D2408" s="7"/>
    </row>
    <row r="2409" spans="1:4" x14ac:dyDescent="0.2">
      <c r="A2409" s="3">
        <v>2404</v>
      </c>
      <c r="D2409" s="7"/>
    </row>
    <row r="2410" spans="1:4" x14ac:dyDescent="0.2">
      <c r="A2410" s="3">
        <v>2405</v>
      </c>
      <c r="D2410" s="7"/>
    </row>
    <row r="2411" spans="1:4" x14ac:dyDescent="0.2">
      <c r="A2411" s="3">
        <v>2406</v>
      </c>
      <c r="D2411" s="7"/>
    </row>
    <row r="2412" spans="1:4" x14ac:dyDescent="0.2">
      <c r="A2412" s="3">
        <v>2407</v>
      </c>
      <c r="D2412" s="7"/>
    </row>
    <row r="2413" spans="1:4" x14ac:dyDescent="0.2">
      <c r="A2413" s="3">
        <v>2408</v>
      </c>
      <c r="D2413" s="7"/>
    </row>
    <row r="2414" spans="1:4" x14ac:dyDescent="0.2">
      <c r="A2414" s="3">
        <v>2409</v>
      </c>
      <c r="D2414" s="7"/>
    </row>
    <row r="2415" spans="1:4" x14ac:dyDescent="0.2">
      <c r="A2415" s="3">
        <v>2410</v>
      </c>
      <c r="D2415" s="7"/>
    </row>
    <row r="2416" spans="1:4" x14ac:dyDescent="0.2">
      <c r="A2416" s="3">
        <v>2411</v>
      </c>
      <c r="D2416" s="7"/>
    </row>
    <row r="2417" spans="1:4" x14ac:dyDescent="0.2">
      <c r="A2417" s="3">
        <v>2412</v>
      </c>
      <c r="D2417" s="7"/>
    </row>
    <row r="2418" spans="1:4" x14ac:dyDescent="0.2">
      <c r="A2418" s="3">
        <v>2413</v>
      </c>
      <c r="D2418" s="6" t="s">
        <v>326</v>
      </c>
    </row>
    <row r="2419" spans="1:4" x14ac:dyDescent="0.2">
      <c r="A2419">
        <v>2414</v>
      </c>
      <c r="D2419" s="6"/>
    </row>
    <row r="2420" spans="1:4" x14ac:dyDescent="0.2">
      <c r="A2420" s="3">
        <v>2415</v>
      </c>
      <c r="D2420" s="6" t="s">
        <v>326</v>
      </c>
    </row>
    <row r="2421" spans="1:4" x14ac:dyDescent="0.2">
      <c r="A2421" s="3">
        <v>2416</v>
      </c>
      <c r="D2421" s="6"/>
    </row>
    <row r="2422" spans="1:4" x14ac:dyDescent="0.2">
      <c r="A2422" s="3">
        <v>2417</v>
      </c>
      <c r="D2422" s="7"/>
    </row>
    <row r="2423" spans="1:4" x14ac:dyDescent="0.2">
      <c r="A2423" s="3">
        <v>2418</v>
      </c>
      <c r="D2423" s="7"/>
    </row>
    <row r="2424" spans="1:4" x14ac:dyDescent="0.2">
      <c r="A2424" s="3">
        <v>2419</v>
      </c>
      <c r="D2424" s="7"/>
    </row>
    <row r="2425" spans="1:4" x14ac:dyDescent="0.2">
      <c r="A2425" s="3">
        <v>2420</v>
      </c>
      <c r="D2425" s="7"/>
    </row>
    <row r="2426" spans="1:4" x14ac:dyDescent="0.2">
      <c r="A2426" s="3">
        <v>2421</v>
      </c>
      <c r="D2426" s="7"/>
    </row>
    <row r="2427" spans="1:4" x14ac:dyDescent="0.2">
      <c r="A2427" s="3">
        <v>2422</v>
      </c>
      <c r="D2427" s="7"/>
    </row>
    <row r="2428" spans="1:4" x14ac:dyDescent="0.2">
      <c r="A2428" s="3">
        <v>2423</v>
      </c>
      <c r="D2428" s="7"/>
    </row>
    <row r="2429" spans="1:4" x14ac:dyDescent="0.2">
      <c r="A2429" s="3">
        <v>2424</v>
      </c>
      <c r="D2429" s="7"/>
    </row>
    <row r="2430" spans="1:4" x14ac:dyDescent="0.2">
      <c r="A2430" s="3">
        <v>2425</v>
      </c>
      <c r="D2430" s="7"/>
    </row>
    <row r="2431" spans="1:4" x14ac:dyDescent="0.2">
      <c r="A2431" s="3">
        <v>2426</v>
      </c>
      <c r="D2431" s="7"/>
    </row>
    <row r="2432" spans="1:4" x14ac:dyDescent="0.2">
      <c r="A2432" s="3">
        <v>2427</v>
      </c>
      <c r="D2432" s="7"/>
    </row>
    <row r="2433" spans="1:4" x14ac:dyDescent="0.2">
      <c r="A2433" s="3">
        <v>2428</v>
      </c>
      <c r="D2433" s="7"/>
    </row>
    <row r="2434" spans="1:4" x14ac:dyDescent="0.2">
      <c r="A2434" s="3">
        <v>2429</v>
      </c>
      <c r="D2434" s="7"/>
    </row>
    <row r="2435" spans="1:4" x14ac:dyDescent="0.2">
      <c r="A2435" s="3">
        <v>2430</v>
      </c>
      <c r="D2435" s="7"/>
    </row>
    <row r="2436" spans="1:4" x14ac:dyDescent="0.2">
      <c r="A2436" s="3">
        <v>2431</v>
      </c>
      <c r="D2436" s="7"/>
    </row>
    <row r="2437" spans="1:4" x14ac:dyDescent="0.2">
      <c r="A2437" s="3">
        <v>2432</v>
      </c>
      <c r="D2437" s="7"/>
    </row>
    <row r="2438" spans="1:4" x14ac:dyDescent="0.2">
      <c r="A2438" s="3">
        <v>2433</v>
      </c>
      <c r="D2438" s="7"/>
    </row>
    <row r="2439" spans="1:4" x14ac:dyDescent="0.2">
      <c r="A2439" s="3">
        <v>2434</v>
      </c>
      <c r="D2439" s="7"/>
    </row>
    <row r="2440" spans="1:4" x14ac:dyDescent="0.2">
      <c r="A2440" s="3">
        <v>2435</v>
      </c>
      <c r="D2440" s="7"/>
    </row>
    <row r="2441" spans="1:4" x14ac:dyDescent="0.2">
      <c r="A2441" s="3">
        <v>2436</v>
      </c>
      <c r="D2441" s="7"/>
    </row>
    <row r="2442" spans="1:4" x14ac:dyDescent="0.2">
      <c r="A2442" s="3">
        <v>2437</v>
      </c>
      <c r="D2442" s="7"/>
    </row>
    <row r="2443" spans="1:4" x14ac:dyDescent="0.2">
      <c r="A2443" s="3">
        <v>2438</v>
      </c>
      <c r="D2443" s="7"/>
    </row>
    <row r="2444" spans="1:4" x14ac:dyDescent="0.2">
      <c r="A2444" s="3">
        <v>2439</v>
      </c>
      <c r="D2444" s="7"/>
    </row>
    <row r="2445" spans="1:4" x14ac:dyDescent="0.2">
      <c r="A2445" s="3">
        <v>2440</v>
      </c>
      <c r="D2445" s="7"/>
    </row>
    <row r="2446" spans="1:4" x14ac:dyDescent="0.2">
      <c r="A2446" s="3">
        <v>2441</v>
      </c>
      <c r="D2446" s="7"/>
    </row>
    <row r="2447" spans="1:4" x14ac:dyDescent="0.2">
      <c r="A2447" s="3">
        <v>2442</v>
      </c>
      <c r="D2447" s="6" t="s">
        <v>326</v>
      </c>
    </row>
    <row r="2448" spans="1:4" x14ac:dyDescent="0.2">
      <c r="A2448">
        <v>2443</v>
      </c>
      <c r="D2448" s="6"/>
    </row>
    <row r="2449" spans="1:4" x14ac:dyDescent="0.2">
      <c r="A2449" s="3">
        <v>2444</v>
      </c>
      <c r="D2449" s="6" t="s">
        <v>326</v>
      </c>
    </row>
    <row r="2450" spans="1:4" x14ac:dyDescent="0.2">
      <c r="A2450">
        <v>2445</v>
      </c>
      <c r="D2450" s="6"/>
    </row>
    <row r="2451" spans="1:4" x14ac:dyDescent="0.2">
      <c r="A2451" s="3">
        <v>2446</v>
      </c>
      <c r="D2451" s="7"/>
    </row>
    <row r="2452" spans="1:4" x14ac:dyDescent="0.2">
      <c r="A2452" s="3">
        <v>2447</v>
      </c>
      <c r="D2452" s="7"/>
    </row>
    <row r="2453" spans="1:4" x14ac:dyDescent="0.2">
      <c r="A2453" s="3">
        <v>2448</v>
      </c>
      <c r="D2453" s="7"/>
    </row>
    <row r="2454" spans="1:4" x14ac:dyDescent="0.2">
      <c r="A2454" s="3">
        <v>2449</v>
      </c>
      <c r="D2454" s="7"/>
    </row>
    <row r="2455" spans="1:4" x14ac:dyDescent="0.2">
      <c r="A2455" s="3">
        <v>2450</v>
      </c>
      <c r="D2455" s="7"/>
    </row>
    <row r="2456" spans="1:4" x14ac:dyDescent="0.2">
      <c r="A2456" s="3">
        <v>2451</v>
      </c>
      <c r="D2456" s="7"/>
    </row>
    <row r="2457" spans="1:4" x14ac:dyDescent="0.2">
      <c r="A2457" s="3">
        <v>2452</v>
      </c>
      <c r="D2457" s="7"/>
    </row>
    <row r="2458" spans="1:4" x14ac:dyDescent="0.2">
      <c r="A2458" s="3">
        <v>2453</v>
      </c>
      <c r="D2458" s="7"/>
    </row>
    <row r="2459" spans="1:4" x14ac:dyDescent="0.2">
      <c r="A2459" s="3">
        <v>2454</v>
      </c>
      <c r="D2459" s="7"/>
    </row>
    <row r="2460" spans="1:4" x14ac:dyDescent="0.2">
      <c r="A2460" s="3">
        <v>2455</v>
      </c>
      <c r="D2460" s="7"/>
    </row>
    <row r="2461" spans="1:4" x14ac:dyDescent="0.2">
      <c r="A2461" s="3">
        <v>2456</v>
      </c>
      <c r="D2461" s="7"/>
    </row>
    <row r="2462" spans="1:4" x14ac:dyDescent="0.2">
      <c r="A2462" s="3">
        <v>2457</v>
      </c>
      <c r="D2462" s="7"/>
    </row>
    <row r="2463" spans="1:4" x14ac:dyDescent="0.2">
      <c r="A2463" s="3">
        <v>2458</v>
      </c>
      <c r="D2463" s="7"/>
    </row>
    <row r="2464" spans="1:4" x14ac:dyDescent="0.2">
      <c r="A2464" s="3">
        <v>2459</v>
      </c>
      <c r="D2464" s="7"/>
    </row>
    <row r="2465" spans="1:4" x14ac:dyDescent="0.2">
      <c r="A2465" s="3">
        <v>2460</v>
      </c>
      <c r="D2465" s="7"/>
    </row>
    <row r="2466" spans="1:4" x14ac:dyDescent="0.2">
      <c r="A2466" s="3">
        <v>2461</v>
      </c>
      <c r="D2466" s="7"/>
    </row>
    <row r="2467" spans="1:4" x14ac:dyDescent="0.2">
      <c r="A2467" s="3">
        <v>2462</v>
      </c>
      <c r="D2467" s="7"/>
    </row>
    <row r="2468" spans="1:4" x14ac:dyDescent="0.2">
      <c r="A2468" s="3">
        <v>2463</v>
      </c>
      <c r="D2468" s="7"/>
    </row>
    <row r="2469" spans="1:4" x14ac:dyDescent="0.2">
      <c r="A2469" s="3">
        <v>2464</v>
      </c>
      <c r="D2469" s="7"/>
    </row>
    <row r="2470" spans="1:4" x14ac:dyDescent="0.2">
      <c r="A2470" s="3">
        <v>2465</v>
      </c>
      <c r="D2470" s="7"/>
    </row>
    <row r="2471" spans="1:4" x14ac:dyDescent="0.2">
      <c r="A2471" s="3">
        <v>2466</v>
      </c>
      <c r="D2471" s="7"/>
    </row>
    <row r="2472" spans="1:4" x14ac:dyDescent="0.2">
      <c r="A2472" s="3">
        <v>2467</v>
      </c>
      <c r="D2472" s="7"/>
    </row>
    <row r="2473" spans="1:4" x14ac:dyDescent="0.2">
      <c r="A2473" s="3">
        <v>2468</v>
      </c>
      <c r="D2473" s="7"/>
    </row>
    <row r="2474" spans="1:4" x14ac:dyDescent="0.2">
      <c r="A2474" s="3">
        <v>2469</v>
      </c>
      <c r="D2474" s="7"/>
    </row>
    <row r="2475" spans="1:4" x14ac:dyDescent="0.2">
      <c r="A2475" s="3">
        <v>2470</v>
      </c>
      <c r="D2475" s="7"/>
    </row>
    <row r="2476" spans="1:4" x14ac:dyDescent="0.2">
      <c r="A2476" s="3">
        <v>2471</v>
      </c>
      <c r="D2476" s="7"/>
    </row>
    <row r="2477" spans="1:4" x14ac:dyDescent="0.2">
      <c r="A2477" s="3">
        <v>2472</v>
      </c>
      <c r="D2477" s="7"/>
    </row>
    <row r="2478" spans="1:4" x14ac:dyDescent="0.2">
      <c r="A2478" s="3">
        <v>2473</v>
      </c>
      <c r="D2478" s="7"/>
    </row>
    <row r="2479" spans="1:4" x14ac:dyDescent="0.2">
      <c r="A2479">
        <v>2474</v>
      </c>
      <c r="D2479" s="6"/>
    </row>
    <row r="2480" spans="1:4" x14ac:dyDescent="0.2">
      <c r="A2480" s="3">
        <v>2475</v>
      </c>
      <c r="D2480" s="7"/>
    </row>
    <row r="2481" spans="1:4" x14ac:dyDescent="0.2">
      <c r="A2481" s="3">
        <v>2476</v>
      </c>
      <c r="D2481" s="7"/>
    </row>
    <row r="2482" spans="1:4" x14ac:dyDescent="0.2">
      <c r="A2482" s="3">
        <v>2477</v>
      </c>
      <c r="D2482" s="7"/>
    </row>
    <row r="2483" spans="1:4" x14ac:dyDescent="0.2">
      <c r="A2483" s="3">
        <v>2478</v>
      </c>
      <c r="D2483" s="7"/>
    </row>
    <row r="2484" spans="1:4" x14ac:dyDescent="0.2">
      <c r="A2484" s="3">
        <v>2479</v>
      </c>
      <c r="D2484" s="7"/>
    </row>
    <row r="2485" spans="1:4" x14ac:dyDescent="0.2">
      <c r="A2485" s="3">
        <v>2480</v>
      </c>
      <c r="D2485" s="7"/>
    </row>
    <row r="2486" spans="1:4" x14ac:dyDescent="0.2">
      <c r="A2486" s="3">
        <v>2481</v>
      </c>
      <c r="D2486" s="7"/>
    </row>
    <row r="2487" spans="1:4" x14ac:dyDescent="0.2">
      <c r="A2487" s="3">
        <v>2482</v>
      </c>
      <c r="D2487" s="7"/>
    </row>
    <row r="2488" spans="1:4" x14ac:dyDescent="0.2">
      <c r="A2488" s="3">
        <v>2483</v>
      </c>
      <c r="D2488" s="7"/>
    </row>
    <row r="2489" spans="1:4" x14ac:dyDescent="0.2">
      <c r="A2489" s="3">
        <v>2484</v>
      </c>
      <c r="D2489" s="7"/>
    </row>
    <row r="2490" spans="1:4" x14ac:dyDescent="0.2">
      <c r="A2490" s="3">
        <v>2485</v>
      </c>
      <c r="D2490" s="7"/>
    </row>
    <row r="2491" spans="1:4" x14ac:dyDescent="0.2">
      <c r="A2491" s="3">
        <v>2486</v>
      </c>
      <c r="D2491" s="7"/>
    </row>
    <row r="2492" spans="1:4" x14ac:dyDescent="0.2">
      <c r="A2492" s="3">
        <v>2487</v>
      </c>
      <c r="D2492" s="7"/>
    </row>
    <row r="2493" spans="1:4" x14ac:dyDescent="0.2">
      <c r="A2493" s="3">
        <v>2488</v>
      </c>
      <c r="D2493" s="7"/>
    </row>
    <row r="2494" spans="1:4" x14ac:dyDescent="0.2">
      <c r="A2494" s="3">
        <v>2489</v>
      </c>
      <c r="D2494" s="7"/>
    </row>
    <row r="2495" spans="1:4" x14ac:dyDescent="0.2">
      <c r="A2495">
        <v>2490</v>
      </c>
      <c r="B2495" s="14">
        <f>'BudgetSum 2-4'!C5</f>
        <v>882597</v>
      </c>
      <c r="C2495" s="5">
        <f t="shared" ref="C2495:C2503" si="25">A2495-B2495</f>
        <v>-880107</v>
      </c>
      <c r="D2495" s="6"/>
    </row>
    <row r="2496" spans="1:4" x14ac:dyDescent="0.2">
      <c r="A2496" s="3">
        <v>2491</v>
      </c>
      <c r="D2496" s="7"/>
    </row>
    <row r="2497" spans="1:4" x14ac:dyDescent="0.2">
      <c r="A2497">
        <v>2492</v>
      </c>
      <c r="B2497" s="14">
        <f>'BudgetSum 2-4'!C7</f>
        <v>944300</v>
      </c>
      <c r="C2497" s="5">
        <f t="shared" si="25"/>
        <v>-941808</v>
      </c>
      <c r="D2497" s="6"/>
    </row>
    <row r="2498" spans="1:4" x14ac:dyDescent="0.2">
      <c r="A2498">
        <v>2493</v>
      </c>
      <c r="B2498" s="14">
        <f>'BudgetSum 2-4'!C8</f>
        <v>486000</v>
      </c>
      <c r="C2498" s="5">
        <f t="shared" si="25"/>
        <v>-483507</v>
      </c>
      <c r="D2498" s="6"/>
    </row>
    <row r="2499" spans="1:4" x14ac:dyDescent="0.2">
      <c r="A2499">
        <v>2494</v>
      </c>
      <c r="B2499" s="14">
        <f>'BudgetSum 2-4'!C9</f>
        <v>2312897</v>
      </c>
      <c r="C2499" s="5">
        <f t="shared" si="25"/>
        <v>-2310403</v>
      </c>
      <c r="D2499" s="6"/>
    </row>
    <row r="2500" spans="1:4" x14ac:dyDescent="0.2">
      <c r="A2500">
        <v>2495</v>
      </c>
      <c r="B2500" s="14">
        <f>'BudgetSum 2-4'!C13</f>
        <v>1405300</v>
      </c>
      <c r="C2500" s="5">
        <f t="shared" si="25"/>
        <v>-1402805</v>
      </c>
      <c r="D2500" s="6"/>
    </row>
    <row r="2501" spans="1:4" x14ac:dyDescent="0.2">
      <c r="A2501">
        <v>2496</v>
      </c>
      <c r="B2501" s="14">
        <f>'BudgetSum 2-4'!C14</f>
        <v>776900</v>
      </c>
      <c r="C2501" s="5">
        <f t="shared" si="25"/>
        <v>-774404</v>
      </c>
      <c r="D2501" s="6"/>
    </row>
    <row r="2502" spans="1:4" x14ac:dyDescent="0.2">
      <c r="A2502">
        <v>2497</v>
      </c>
      <c r="B2502" s="14">
        <f>'BudgetSum 2-4'!C15</f>
        <v>0</v>
      </c>
      <c r="C2502" s="5">
        <f t="shared" si="25"/>
        <v>2497</v>
      </c>
      <c r="D2502" s="6"/>
    </row>
    <row r="2503" spans="1:4" x14ac:dyDescent="0.2">
      <c r="A2503">
        <v>2498</v>
      </c>
      <c r="B2503" s="14">
        <f>'BudgetSum 2-4'!C16</f>
        <v>76000</v>
      </c>
      <c r="C2503" s="5">
        <f t="shared" si="25"/>
        <v>-73502</v>
      </c>
      <c r="D2503" s="6"/>
    </row>
    <row r="2504" spans="1:4" x14ac:dyDescent="0.2">
      <c r="A2504">
        <v>2499</v>
      </c>
      <c r="B2504" s="14">
        <f>'BudgetSum 2-4'!C17</f>
        <v>0</v>
      </c>
      <c r="C2504" s="5">
        <f t="shared" ref="C2504:C2557" si="26">A2504-B2504</f>
        <v>2499</v>
      </c>
      <c r="D2504" s="6"/>
    </row>
    <row r="2505" spans="1:4" x14ac:dyDescent="0.2">
      <c r="A2505">
        <v>2500</v>
      </c>
      <c r="B2505" s="14">
        <f>'BudgetSum 2-4'!C19</f>
        <v>2258200</v>
      </c>
      <c r="C2505" s="5">
        <f t="shared" si="26"/>
        <v>-2255700</v>
      </c>
      <c r="D2505" s="6"/>
    </row>
    <row r="2506" spans="1:4" x14ac:dyDescent="0.2">
      <c r="A2506">
        <v>2501</v>
      </c>
      <c r="B2506" s="14">
        <f>'BudgetSum 2-4'!C22</f>
        <v>54697</v>
      </c>
      <c r="C2506" s="5">
        <f t="shared" si="26"/>
        <v>-52196</v>
      </c>
      <c r="D2506" s="6"/>
    </row>
    <row r="2507" spans="1:4" x14ac:dyDescent="0.2">
      <c r="A2507" s="3">
        <v>2502</v>
      </c>
      <c r="D2507" s="6"/>
    </row>
    <row r="2508" spans="1:4" x14ac:dyDescent="0.2">
      <c r="A2508">
        <v>2503</v>
      </c>
      <c r="B2508" s="14">
        <f>'BudgetSum 2-4'!D5</f>
        <v>256250</v>
      </c>
      <c r="C2508" s="5">
        <f t="shared" si="26"/>
        <v>-253747</v>
      </c>
      <c r="D2508" s="6"/>
    </row>
    <row r="2509" spans="1:4" x14ac:dyDescent="0.2">
      <c r="A2509" s="3">
        <v>2504</v>
      </c>
      <c r="D2509" s="7"/>
    </row>
    <row r="2510" spans="1:4" x14ac:dyDescent="0.2">
      <c r="A2510">
        <v>2505</v>
      </c>
      <c r="B2510" s="14">
        <f>'BudgetSum 2-4'!D7</f>
        <v>50000</v>
      </c>
      <c r="C2510" s="5">
        <f t="shared" si="26"/>
        <v>-47495</v>
      </c>
      <c r="D2510" s="6"/>
    </row>
    <row r="2511" spans="1:4" x14ac:dyDescent="0.2">
      <c r="A2511">
        <v>2506</v>
      </c>
      <c r="B2511" s="14">
        <f>'BudgetSum 2-4'!D8</f>
        <v>0</v>
      </c>
      <c r="C2511" s="5">
        <f t="shared" si="26"/>
        <v>2506</v>
      </c>
      <c r="D2511" s="6"/>
    </row>
    <row r="2512" spans="1:4" x14ac:dyDescent="0.2">
      <c r="A2512">
        <v>2507</v>
      </c>
      <c r="B2512" s="14">
        <f>'BudgetSum 2-4'!D9</f>
        <v>306250</v>
      </c>
      <c r="C2512" s="5">
        <f t="shared" si="26"/>
        <v>-303743</v>
      </c>
      <c r="D2512" s="6"/>
    </row>
    <row r="2513" spans="1:4" x14ac:dyDescent="0.2">
      <c r="A2513">
        <v>2508</v>
      </c>
      <c r="B2513" s="14">
        <f>'BudgetSum 2-4'!D14</f>
        <v>306100</v>
      </c>
      <c r="C2513" s="5">
        <f t="shared" si="26"/>
        <v>-303592</v>
      </c>
      <c r="D2513" s="6"/>
    </row>
    <row r="2514" spans="1:4" x14ac:dyDescent="0.2">
      <c r="A2514">
        <v>2509</v>
      </c>
      <c r="B2514" s="14">
        <f>'BudgetSum 2-4'!D15</f>
        <v>0</v>
      </c>
      <c r="C2514" s="5">
        <f t="shared" si="26"/>
        <v>2509</v>
      </c>
      <c r="D2514" s="6"/>
    </row>
    <row r="2515" spans="1:4" x14ac:dyDescent="0.2">
      <c r="A2515">
        <v>2510</v>
      </c>
      <c r="B2515" s="14">
        <f>'BudgetSum 2-4'!D16</f>
        <v>0</v>
      </c>
      <c r="C2515" s="5">
        <f t="shared" si="26"/>
        <v>2510</v>
      </c>
      <c r="D2515" s="6"/>
    </row>
    <row r="2516" spans="1:4" x14ac:dyDescent="0.2">
      <c r="A2516">
        <v>2511</v>
      </c>
      <c r="B2516" s="14">
        <f>'BudgetSum 2-4'!D17</f>
        <v>0</v>
      </c>
      <c r="C2516" s="5">
        <f t="shared" si="26"/>
        <v>2511</v>
      </c>
      <c r="D2516" s="6"/>
    </row>
    <row r="2517" spans="1:4" x14ac:dyDescent="0.2">
      <c r="A2517">
        <v>2512</v>
      </c>
      <c r="B2517" s="14">
        <f>'BudgetSum 2-4'!D19</f>
        <v>306100</v>
      </c>
      <c r="C2517" s="5">
        <f t="shared" si="26"/>
        <v>-303588</v>
      </c>
      <c r="D2517" s="6"/>
    </row>
    <row r="2518" spans="1:4" x14ac:dyDescent="0.2">
      <c r="A2518">
        <v>2513</v>
      </c>
      <c r="B2518" s="14">
        <f>'BudgetSum 2-4'!D22</f>
        <v>150</v>
      </c>
      <c r="C2518" s="5">
        <f t="shared" si="26"/>
        <v>2363</v>
      </c>
      <c r="D2518" s="6"/>
    </row>
    <row r="2519" spans="1:4" x14ac:dyDescent="0.2">
      <c r="A2519" s="3">
        <v>2514</v>
      </c>
      <c r="D2519" s="6"/>
    </row>
    <row r="2520" spans="1:4" x14ac:dyDescent="0.2">
      <c r="A2520" s="3">
        <v>2515</v>
      </c>
      <c r="D2520" s="7"/>
    </row>
    <row r="2521" spans="1:4" x14ac:dyDescent="0.2">
      <c r="A2521" s="3">
        <v>2516</v>
      </c>
      <c r="D2521" s="7"/>
    </row>
    <row r="2522" spans="1:4" x14ac:dyDescent="0.2">
      <c r="A2522" s="3">
        <v>2517</v>
      </c>
      <c r="D2522" s="7"/>
    </row>
    <row r="2523" spans="1:4" x14ac:dyDescent="0.2">
      <c r="A2523" s="3">
        <v>2518</v>
      </c>
      <c r="D2523" s="7"/>
    </row>
    <row r="2524" spans="1:4" x14ac:dyDescent="0.2">
      <c r="A2524" s="3">
        <v>2519</v>
      </c>
      <c r="D2524" s="7"/>
    </row>
    <row r="2525" spans="1:4" x14ac:dyDescent="0.2">
      <c r="A2525" s="3">
        <v>2520</v>
      </c>
      <c r="D2525" s="7"/>
    </row>
    <row r="2526" spans="1:4" x14ac:dyDescent="0.2">
      <c r="A2526" s="3">
        <v>2521</v>
      </c>
      <c r="D2526" s="7"/>
    </row>
    <row r="2527" spans="1:4" x14ac:dyDescent="0.2">
      <c r="A2527" s="3">
        <v>2522</v>
      </c>
      <c r="D2527" s="7"/>
    </row>
    <row r="2528" spans="1:4" x14ac:dyDescent="0.2">
      <c r="A2528" s="3">
        <v>2523</v>
      </c>
      <c r="D2528" s="7"/>
    </row>
    <row r="2529" spans="1:4" x14ac:dyDescent="0.2">
      <c r="A2529" s="3">
        <v>2524</v>
      </c>
      <c r="D2529" s="7"/>
    </row>
    <row r="2530" spans="1:4" x14ac:dyDescent="0.2">
      <c r="A2530" s="3">
        <v>2525</v>
      </c>
      <c r="D2530" s="7"/>
    </row>
    <row r="2531" spans="1:4" x14ac:dyDescent="0.2">
      <c r="A2531" s="3">
        <v>2526</v>
      </c>
      <c r="D2531" s="7"/>
    </row>
    <row r="2532" spans="1:4" x14ac:dyDescent="0.2">
      <c r="A2532" s="3">
        <v>2527</v>
      </c>
      <c r="D2532" s="7"/>
    </row>
    <row r="2533" spans="1:4" x14ac:dyDescent="0.2">
      <c r="A2533" s="3">
        <v>2528</v>
      </c>
      <c r="D2533" s="7"/>
    </row>
    <row r="2534" spans="1:4" x14ac:dyDescent="0.2">
      <c r="A2534" s="3">
        <v>2529</v>
      </c>
      <c r="D2534" s="7"/>
    </row>
    <row r="2535" spans="1:4" x14ac:dyDescent="0.2">
      <c r="A2535">
        <v>2530</v>
      </c>
      <c r="B2535" s="14">
        <f>'BudgetSum 2-4'!F5</f>
        <v>53320</v>
      </c>
      <c r="C2535" s="5">
        <f t="shared" si="26"/>
        <v>-50790</v>
      </c>
      <c r="D2535" s="6"/>
    </row>
    <row r="2536" spans="1:4" x14ac:dyDescent="0.2">
      <c r="A2536" s="3">
        <v>2531</v>
      </c>
      <c r="D2536" s="7"/>
    </row>
    <row r="2537" spans="1:4" x14ac:dyDescent="0.2">
      <c r="A2537">
        <v>2532</v>
      </c>
      <c r="B2537" s="14">
        <f>'BudgetSum 2-4'!F7</f>
        <v>169500</v>
      </c>
      <c r="C2537" s="5">
        <f t="shared" si="26"/>
        <v>-166968</v>
      </c>
      <c r="D2537" s="6"/>
    </row>
    <row r="2538" spans="1:4" x14ac:dyDescent="0.2">
      <c r="A2538">
        <v>2533</v>
      </c>
      <c r="B2538" s="14">
        <f>'BudgetSum 2-4'!F8</f>
        <v>0</v>
      </c>
      <c r="C2538" s="5">
        <f t="shared" si="26"/>
        <v>2533</v>
      </c>
      <c r="D2538" s="6"/>
    </row>
    <row r="2539" spans="1:4" x14ac:dyDescent="0.2">
      <c r="A2539">
        <v>2534</v>
      </c>
      <c r="B2539" s="14">
        <f>'BudgetSum 2-4'!F9</f>
        <v>222820</v>
      </c>
      <c r="C2539" s="5">
        <f t="shared" si="26"/>
        <v>-220286</v>
      </c>
      <c r="D2539" s="6"/>
    </row>
    <row r="2540" spans="1:4" x14ac:dyDescent="0.2">
      <c r="A2540">
        <v>2535</v>
      </c>
      <c r="B2540" s="14">
        <f>'BudgetSum 2-4'!F14</f>
        <v>193025</v>
      </c>
      <c r="C2540" s="5">
        <f t="shared" si="26"/>
        <v>-190490</v>
      </c>
      <c r="D2540" s="6"/>
    </row>
    <row r="2541" spans="1:4" x14ac:dyDescent="0.2">
      <c r="A2541">
        <v>2536</v>
      </c>
      <c r="B2541" s="14">
        <f>'BudgetSum 2-4'!F15</f>
        <v>0</v>
      </c>
      <c r="C2541" s="5">
        <f t="shared" si="26"/>
        <v>2536</v>
      </c>
      <c r="D2541" s="6"/>
    </row>
    <row r="2542" spans="1:4" x14ac:dyDescent="0.2">
      <c r="A2542">
        <v>2537</v>
      </c>
      <c r="B2542" s="14">
        <f>'BudgetSum 2-4'!F16</f>
        <v>0</v>
      </c>
      <c r="C2542" s="5">
        <f t="shared" si="26"/>
        <v>2537</v>
      </c>
      <c r="D2542" s="6"/>
    </row>
    <row r="2543" spans="1:4" x14ac:dyDescent="0.2">
      <c r="A2543">
        <v>2538</v>
      </c>
      <c r="B2543" s="14">
        <f>'BudgetSum 2-4'!F17</f>
        <v>0</v>
      </c>
      <c r="C2543" s="5">
        <f t="shared" si="26"/>
        <v>2538</v>
      </c>
      <c r="D2543" s="6"/>
    </row>
    <row r="2544" spans="1:4" x14ac:dyDescent="0.2">
      <c r="A2544">
        <v>2539</v>
      </c>
      <c r="B2544" s="14">
        <f>'BudgetSum 2-4'!F19</f>
        <v>193025</v>
      </c>
      <c r="C2544" s="5">
        <f t="shared" si="26"/>
        <v>-190486</v>
      </c>
      <c r="D2544" s="6"/>
    </row>
    <row r="2545" spans="1:4" x14ac:dyDescent="0.2">
      <c r="A2545">
        <v>2540</v>
      </c>
      <c r="B2545" s="14">
        <f>'BudgetSum 2-4'!F22</f>
        <v>29795</v>
      </c>
      <c r="C2545" s="5">
        <f t="shared" si="26"/>
        <v>-27255</v>
      </c>
      <c r="D2545" s="6"/>
    </row>
    <row r="2546" spans="1:4" x14ac:dyDescent="0.2">
      <c r="A2546" s="3">
        <v>2541</v>
      </c>
      <c r="D2546" s="6"/>
    </row>
    <row r="2547" spans="1:4" x14ac:dyDescent="0.2">
      <c r="A2547">
        <v>2542</v>
      </c>
      <c r="B2547" s="14">
        <f>'BudgetSum 2-4'!G5</f>
        <v>89200</v>
      </c>
      <c r="C2547" s="5">
        <f t="shared" si="26"/>
        <v>-86658</v>
      </c>
      <c r="D2547" s="6"/>
    </row>
    <row r="2548" spans="1:4" x14ac:dyDescent="0.2">
      <c r="A2548">
        <v>2543</v>
      </c>
      <c r="B2548" s="14">
        <f>'BudgetSum 2-4'!G7</f>
        <v>0</v>
      </c>
      <c r="C2548" s="5">
        <f t="shared" si="26"/>
        <v>2543</v>
      </c>
      <c r="D2548" s="6"/>
    </row>
    <row r="2549" spans="1:4" x14ac:dyDescent="0.2">
      <c r="A2549">
        <v>2544</v>
      </c>
      <c r="B2549" s="14">
        <f>'BudgetSum 2-4'!G8</f>
        <v>0</v>
      </c>
      <c r="C2549" s="5">
        <f t="shared" si="26"/>
        <v>2544</v>
      </c>
      <c r="D2549" s="6"/>
    </row>
    <row r="2550" spans="1:4" x14ac:dyDescent="0.2">
      <c r="A2550">
        <v>2545</v>
      </c>
      <c r="B2550" s="14">
        <f>'BudgetSum 2-4'!G9</f>
        <v>89200</v>
      </c>
      <c r="C2550" s="5">
        <f t="shared" si="26"/>
        <v>-86655</v>
      </c>
      <c r="D2550" s="6"/>
    </row>
    <row r="2551" spans="1:4" x14ac:dyDescent="0.2">
      <c r="A2551">
        <v>2546</v>
      </c>
      <c r="B2551" s="14">
        <f>'BudgetSum 2-4'!G13</f>
        <v>31525</v>
      </c>
      <c r="C2551" s="5">
        <f t="shared" si="26"/>
        <v>-28979</v>
      </c>
      <c r="D2551" s="6"/>
    </row>
    <row r="2552" spans="1:4" x14ac:dyDescent="0.2">
      <c r="A2552">
        <v>2547</v>
      </c>
      <c r="B2552" s="14">
        <f>'BudgetSum 2-4'!G14</f>
        <v>62150</v>
      </c>
      <c r="C2552" s="5">
        <f t="shared" si="26"/>
        <v>-59603</v>
      </c>
      <c r="D2552" s="6"/>
    </row>
    <row r="2553" spans="1:4" x14ac:dyDescent="0.2">
      <c r="A2553">
        <v>2548</v>
      </c>
      <c r="B2553" s="14">
        <f>'BudgetSum 2-4'!G15</f>
        <v>0</v>
      </c>
      <c r="C2553" s="5">
        <f t="shared" si="26"/>
        <v>2548</v>
      </c>
      <c r="D2553" s="6"/>
    </row>
    <row r="2554" spans="1:4" x14ac:dyDescent="0.2">
      <c r="A2554" s="3">
        <v>2549</v>
      </c>
      <c r="D2554" s="7"/>
    </row>
    <row r="2555" spans="1:4" x14ac:dyDescent="0.2">
      <c r="A2555">
        <v>2550</v>
      </c>
      <c r="B2555" s="14">
        <f>'BudgetSum 2-4'!G17</f>
        <v>0</v>
      </c>
      <c r="C2555" s="5">
        <f t="shared" si="26"/>
        <v>2550</v>
      </c>
      <c r="D2555" s="6"/>
    </row>
    <row r="2556" spans="1:4" x14ac:dyDescent="0.2">
      <c r="A2556">
        <v>2551</v>
      </c>
      <c r="B2556" s="14">
        <f>'BudgetSum 2-4'!G19</f>
        <v>93675</v>
      </c>
      <c r="C2556" s="5">
        <f t="shared" si="26"/>
        <v>-91124</v>
      </c>
      <c r="D2556" s="6"/>
    </row>
    <row r="2557" spans="1:4" x14ac:dyDescent="0.2">
      <c r="A2557">
        <v>2552</v>
      </c>
      <c r="B2557" s="14">
        <f>'BudgetSum 2-4'!G22</f>
        <v>-4475</v>
      </c>
      <c r="C2557" s="5">
        <f t="shared" si="26"/>
        <v>7027</v>
      </c>
      <c r="D2557" s="6"/>
    </row>
    <row r="2558" spans="1:4" x14ac:dyDescent="0.2">
      <c r="A2558" s="3">
        <v>2553</v>
      </c>
      <c r="D2558" s="6"/>
    </row>
    <row r="2559" spans="1:4" x14ac:dyDescent="0.2">
      <c r="A2559" s="3">
        <v>2554</v>
      </c>
      <c r="D2559" s="7"/>
    </row>
    <row r="2560" spans="1:4" x14ac:dyDescent="0.2">
      <c r="A2560" s="3">
        <v>2555</v>
      </c>
      <c r="D2560" s="7"/>
    </row>
    <row r="2561" spans="1:4" x14ac:dyDescent="0.2">
      <c r="A2561" s="3">
        <v>2556</v>
      </c>
      <c r="D2561" s="7"/>
    </row>
    <row r="2562" spans="1:4" x14ac:dyDescent="0.2">
      <c r="A2562" s="3">
        <v>2557</v>
      </c>
      <c r="D2562" s="7"/>
    </row>
    <row r="2563" spans="1:4" x14ac:dyDescent="0.2">
      <c r="A2563" s="3">
        <v>2558</v>
      </c>
      <c r="D2563" s="7"/>
    </row>
    <row r="2564" spans="1:4" x14ac:dyDescent="0.2">
      <c r="A2564" s="3">
        <v>2559</v>
      </c>
      <c r="D2564" s="7"/>
    </row>
    <row r="2565" spans="1:4" x14ac:dyDescent="0.2">
      <c r="A2565" s="3">
        <v>2560</v>
      </c>
      <c r="D2565" s="7"/>
    </row>
    <row r="2566" spans="1:4" x14ac:dyDescent="0.2">
      <c r="A2566" s="3">
        <v>2561</v>
      </c>
      <c r="D2566" s="7"/>
    </row>
    <row r="2567" spans="1:4" x14ac:dyDescent="0.2">
      <c r="A2567" s="3">
        <v>2562</v>
      </c>
      <c r="D2567" s="7"/>
    </row>
    <row r="2568" spans="1:4" x14ac:dyDescent="0.2">
      <c r="A2568" s="3">
        <v>2563</v>
      </c>
      <c r="D2568" s="7"/>
    </row>
    <row r="2569" spans="1:4" x14ac:dyDescent="0.2">
      <c r="A2569" s="3">
        <v>2564</v>
      </c>
      <c r="D2569" s="7"/>
    </row>
    <row r="2570" spans="1:4" x14ac:dyDescent="0.2">
      <c r="A2570" s="3">
        <v>2565</v>
      </c>
      <c r="D2570" s="7"/>
    </row>
    <row r="2571" spans="1:4" x14ac:dyDescent="0.2">
      <c r="A2571" s="3">
        <v>2566</v>
      </c>
      <c r="D2571" s="7"/>
    </row>
    <row r="2572" spans="1:4" x14ac:dyDescent="0.2">
      <c r="A2572" s="3">
        <v>2567</v>
      </c>
      <c r="D2572" s="7"/>
    </row>
    <row r="2573" spans="1:4" x14ac:dyDescent="0.2">
      <c r="A2573" s="3">
        <v>2568</v>
      </c>
      <c r="D2573" s="7"/>
    </row>
    <row r="2574" spans="1:4" x14ac:dyDescent="0.2">
      <c r="A2574">
        <v>2569</v>
      </c>
      <c r="B2574" s="14">
        <f>'BudgetSum 2-4'!E5</f>
        <v>340470</v>
      </c>
      <c r="C2574" s="5">
        <f t="shared" ref="C2574:C2606" si="27">A2574-B2574</f>
        <v>-337901</v>
      </c>
      <c r="D2574" s="6"/>
    </row>
    <row r="2575" spans="1:4" x14ac:dyDescent="0.2">
      <c r="A2575">
        <v>2570</v>
      </c>
      <c r="B2575" s="14">
        <f>'BudgetSum 2-4'!E7</f>
        <v>0</v>
      </c>
      <c r="C2575" s="5">
        <f t="shared" si="27"/>
        <v>2570</v>
      </c>
      <c r="D2575" s="6"/>
    </row>
    <row r="2576" spans="1:4" x14ac:dyDescent="0.2">
      <c r="A2576">
        <v>2571</v>
      </c>
      <c r="B2576" s="14">
        <f>'BudgetSum 2-4'!E9</f>
        <v>340470</v>
      </c>
      <c r="C2576" s="5">
        <f t="shared" si="27"/>
        <v>-337899</v>
      </c>
      <c r="D2576" s="6"/>
    </row>
    <row r="2577" spans="1:4" x14ac:dyDescent="0.2">
      <c r="A2577">
        <v>2572</v>
      </c>
      <c r="B2577" s="14">
        <f>'BudgetSum 2-4'!E16</f>
        <v>0</v>
      </c>
      <c r="C2577" s="5">
        <f t="shared" si="27"/>
        <v>2572</v>
      </c>
      <c r="D2577" s="6"/>
    </row>
    <row r="2578" spans="1:4" x14ac:dyDescent="0.2">
      <c r="A2578">
        <v>2573</v>
      </c>
      <c r="B2578" s="14">
        <f>'BudgetSum 2-4'!E17</f>
        <v>375696</v>
      </c>
      <c r="C2578" s="5">
        <f t="shared" si="27"/>
        <v>-373123</v>
      </c>
      <c r="D2578" s="6"/>
    </row>
    <row r="2579" spans="1:4" x14ac:dyDescent="0.2">
      <c r="A2579">
        <v>2574</v>
      </c>
      <c r="B2579" s="14">
        <f>'BudgetSum 2-4'!E19</f>
        <v>375696</v>
      </c>
      <c r="C2579" s="5">
        <f t="shared" si="27"/>
        <v>-373122</v>
      </c>
      <c r="D2579" s="6"/>
    </row>
    <row r="2580" spans="1:4" x14ac:dyDescent="0.2">
      <c r="A2580">
        <v>2575</v>
      </c>
      <c r="B2580" s="14">
        <f>'BudgetSum 2-4'!E22</f>
        <v>-35226</v>
      </c>
      <c r="C2580" s="5">
        <f t="shared" si="27"/>
        <v>37801</v>
      </c>
      <c r="D2580" s="6"/>
    </row>
    <row r="2581" spans="1:4" x14ac:dyDescent="0.2">
      <c r="A2581" s="3">
        <v>2576</v>
      </c>
      <c r="D2581" s="6"/>
    </row>
    <row r="2582" spans="1:4" x14ac:dyDescent="0.2">
      <c r="A2582" s="3">
        <v>2577</v>
      </c>
      <c r="D2582" s="6" t="s">
        <v>327</v>
      </c>
    </row>
    <row r="2583" spans="1:4" x14ac:dyDescent="0.2">
      <c r="A2583" s="3">
        <v>2578</v>
      </c>
      <c r="D2583" s="6" t="s">
        <v>327</v>
      </c>
    </row>
    <row r="2584" spans="1:4" x14ac:dyDescent="0.2">
      <c r="A2584" s="3">
        <v>2579</v>
      </c>
      <c r="D2584" s="6" t="s">
        <v>327</v>
      </c>
    </row>
    <row r="2585" spans="1:4" x14ac:dyDescent="0.2">
      <c r="A2585" s="3">
        <v>2580</v>
      </c>
      <c r="D2585" s="6" t="s">
        <v>327</v>
      </c>
    </row>
    <row r="2586" spans="1:4" x14ac:dyDescent="0.2">
      <c r="A2586" s="3">
        <v>2581</v>
      </c>
      <c r="D2586" s="6" t="s">
        <v>327</v>
      </c>
    </row>
    <row r="2587" spans="1:4" x14ac:dyDescent="0.2">
      <c r="A2587" s="3">
        <v>2582</v>
      </c>
      <c r="D2587" s="6" t="s">
        <v>327</v>
      </c>
    </row>
    <row r="2588" spans="1:4" x14ac:dyDescent="0.2">
      <c r="A2588" s="3">
        <v>2583</v>
      </c>
      <c r="D2588" s="6"/>
    </row>
    <row r="2589" spans="1:4" x14ac:dyDescent="0.2">
      <c r="A2589" s="3">
        <v>2584</v>
      </c>
      <c r="D2589" s="7"/>
    </row>
    <row r="2590" spans="1:4" x14ac:dyDescent="0.2">
      <c r="A2590" s="3">
        <v>2585</v>
      </c>
      <c r="D2590" s="7"/>
    </row>
    <row r="2591" spans="1:4" x14ac:dyDescent="0.2">
      <c r="A2591" s="3">
        <v>2586</v>
      </c>
      <c r="D2591" s="7"/>
    </row>
    <row r="2592" spans="1:4" x14ac:dyDescent="0.2">
      <c r="A2592" s="3">
        <v>2587</v>
      </c>
      <c r="D2592" s="7"/>
    </row>
    <row r="2593" spans="1:4" x14ac:dyDescent="0.2">
      <c r="A2593" s="3">
        <v>2588</v>
      </c>
      <c r="D2593" s="7"/>
    </row>
    <row r="2594" spans="1:4" x14ac:dyDescent="0.2">
      <c r="A2594" s="3">
        <v>2589</v>
      </c>
      <c r="D2594" s="7"/>
    </row>
    <row r="2595" spans="1:4" x14ac:dyDescent="0.2">
      <c r="A2595" s="3">
        <v>2590</v>
      </c>
      <c r="D2595" s="7"/>
    </row>
    <row r="2596" spans="1:4" x14ac:dyDescent="0.2">
      <c r="A2596" s="3">
        <v>2591</v>
      </c>
      <c r="D2596" s="7"/>
    </row>
    <row r="2597" spans="1:4" x14ac:dyDescent="0.2">
      <c r="A2597" s="3">
        <v>2592</v>
      </c>
      <c r="D2597" s="7"/>
    </row>
    <row r="2598" spans="1:4" x14ac:dyDescent="0.2">
      <c r="A2598" s="3">
        <v>2593</v>
      </c>
      <c r="D2598" s="7"/>
    </row>
    <row r="2599" spans="1:4" x14ac:dyDescent="0.2">
      <c r="A2599">
        <v>2594</v>
      </c>
      <c r="B2599" s="14">
        <f>'BudgetSum 2-4'!H5</f>
        <v>18549</v>
      </c>
      <c r="C2599" s="5">
        <f t="shared" si="27"/>
        <v>-15955</v>
      </c>
      <c r="D2599" s="6"/>
    </row>
    <row r="2600" spans="1:4" x14ac:dyDescent="0.2">
      <c r="A2600">
        <v>2595</v>
      </c>
      <c r="B2600" s="14">
        <f>'BudgetSum 2-4'!H7</f>
        <v>0</v>
      </c>
      <c r="C2600" s="5">
        <f t="shared" si="27"/>
        <v>2595</v>
      </c>
      <c r="D2600" s="6"/>
    </row>
    <row r="2601" spans="1:4" x14ac:dyDescent="0.2">
      <c r="A2601">
        <v>2596</v>
      </c>
      <c r="B2601" s="14">
        <f>'BudgetSum 2-4'!H8</f>
        <v>0</v>
      </c>
      <c r="C2601" s="5">
        <f t="shared" si="27"/>
        <v>2596</v>
      </c>
      <c r="D2601" s="6"/>
    </row>
    <row r="2602" spans="1:4" x14ac:dyDescent="0.2">
      <c r="A2602">
        <v>2597</v>
      </c>
      <c r="B2602" s="14">
        <f>'BudgetSum 2-4'!H9</f>
        <v>18549</v>
      </c>
      <c r="C2602" s="5">
        <f t="shared" si="27"/>
        <v>-15952</v>
      </c>
      <c r="D2602" s="6"/>
    </row>
    <row r="2603" spans="1:4" x14ac:dyDescent="0.2">
      <c r="A2603">
        <v>2598</v>
      </c>
      <c r="B2603" s="14">
        <f>'BudgetSum 2-4'!H14</f>
        <v>0</v>
      </c>
      <c r="C2603" s="5">
        <f t="shared" si="27"/>
        <v>2598</v>
      </c>
      <c r="D2603" s="6"/>
    </row>
    <row r="2604" spans="1:4" x14ac:dyDescent="0.2">
      <c r="A2604">
        <v>2599</v>
      </c>
      <c r="B2604" s="14">
        <f>'BudgetSum 2-4'!H16</f>
        <v>0</v>
      </c>
      <c r="C2604" s="5">
        <f t="shared" si="27"/>
        <v>2599</v>
      </c>
      <c r="D2604" s="6"/>
    </row>
    <row r="2605" spans="1:4" x14ac:dyDescent="0.2">
      <c r="A2605">
        <v>2600</v>
      </c>
      <c r="B2605" s="14">
        <f>'BudgetSum 2-4'!H19</f>
        <v>0</v>
      </c>
      <c r="C2605" s="5">
        <f t="shared" si="27"/>
        <v>2600</v>
      </c>
      <c r="D2605" s="6"/>
    </row>
    <row r="2606" spans="1:4" x14ac:dyDescent="0.2">
      <c r="A2606">
        <v>2601</v>
      </c>
      <c r="B2606" s="14">
        <f>'BudgetSum 2-4'!H22</f>
        <v>18549</v>
      </c>
      <c r="C2606" s="5">
        <f t="shared" si="27"/>
        <v>-15948</v>
      </c>
      <c r="D2606" s="6"/>
    </row>
    <row r="2607" spans="1:4" x14ac:dyDescent="0.2">
      <c r="A2607" s="3">
        <v>2602</v>
      </c>
      <c r="D2607" s="6"/>
    </row>
    <row r="2608" spans="1:4" x14ac:dyDescent="0.2">
      <c r="A2608" s="3">
        <v>2603</v>
      </c>
      <c r="D2608" s="7"/>
    </row>
    <row r="2609" spans="1:4" x14ac:dyDescent="0.2">
      <c r="A2609" s="3">
        <v>2604</v>
      </c>
      <c r="D2609" s="7"/>
    </row>
    <row r="2610" spans="1:4" x14ac:dyDescent="0.2">
      <c r="A2610" s="3">
        <v>2605</v>
      </c>
      <c r="D2610" s="7"/>
    </row>
    <row r="2611" spans="1:4" x14ac:dyDescent="0.2">
      <c r="A2611" s="3">
        <v>2606</v>
      </c>
      <c r="D2611" s="7"/>
    </row>
    <row r="2612" spans="1:4" x14ac:dyDescent="0.2">
      <c r="A2612" s="3">
        <v>2607</v>
      </c>
      <c r="D2612" s="7"/>
    </row>
    <row r="2613" spans="1:4" x14ac:dyDescent="0.2">
      <c r="A2613" s="3">
        <v>2608</v>
      </c>
      <c r="D2613" s="7"/>
    </row>
    <row r="2614" spans="1:4" x14ac:dyDescent="0.2">
      <c r="A2614" s="3">
        <v>2609</v>
      </c>
      <c r="D2614" s="7"/>
    </row>
    <row r="2615" spans="1:4" x14ac:dyDescent="0.2">
      <c r="A2615" s="3">
        <v>2610</v>
      </c>
      <c r="D2615" s="7"/>
    </row>
    <row r="2616" spans="1:4" x14ac:dyDescent="0.2">
      <c r="A2616" s="3">
        <v>2611</v>
      </c>
      <c r="D2616" s="7"/>
    </row>
    <row r="2617" spans="1:4" x14ac:dyDescent="0.2">
      <c r="A2617" s="3">
        <v>2612</v>
      </c>
      <c r="D2617" s="7"/>
    </row>
    <row r="2618" spans="1:4" x14ac:dyDescent="0.2">
      <c r="A2618" s="3">
        <v>2613</v>
      </c>
      <c r="D2618" s="7"/>
    </row>
    <row r="2619" spans="1:4" x14ac:dyDescent="0.2">
      <c r="A2619" s="3">
        <v>2614</v>
      </c>
      <c r="D2619" s="7"/>
    </row>
    <row r="2620" spans="1:4" x14ac:dyDescent="0.2">
      <c r="A2620" s="3">
        <v>2615</v>
      </c>
      <c r="D2620" s="7"/>
    </row>
    <row r="2621" spans="1:4" x14ac:dyDescent="0.2">
      <c r="A2621" s="3">
        <v>2616</v>
      </c>
      <c r="D2621" s="7"/>
    </row>
    <row r="2622" spans="1:4" x14ac:dyDescent="0.2">
      <c r="A2622" s="3">
        <v>2617</v>
      </c>
      <c r="D2622" s="7"/>
    </row>
    <row r="2623" spans="1:4" x14ac:dyDescent="0.2">
      <c r="A2623" s="3">
        <v>2618</v>
      </c>
      <c r="D2623" s="7"/>
    </row>
    <row r="2624" spans="1:4" x14ac:dyDescent="0.2">
      <c r="A2624" s="3">
        <v>2619</v>
      </c>
      <c r="D2624" s="7"/>
    </row>
    <row r="2625" spans="1:4" x14ac:dyDescent="0.2">
      <c r="A2625" s="3">
        <v>2620</v>
      </c>
      <c r="D2625" s="7"/>
    </row>
    <row r="2626" spans="1:4" x14ac:dyDescent="0.2">
      <c r="A2626" s="3">
        <v>2621</v>
      </c>
      <c r="D2626" s="7"/>
    </row>
    <row r="2627" spans="1:4" x14ac:dyDescent="0.2">
      <c r="A2627" s="3">
        <v>2622</v>
      </c>
      <c r="D2627" s="7"/>
    </row>
    <row r="2628" spans="1:4" x14ac:dyDescent="0.2">
      <c r="A2628" s="3">
        <v>2623</v>
      </c>
      <c r="D2628" s="7"/>
    </row>
    <row r="2629" spans="1:4" x14ac:dyDescent="0.2">
      <c r="A2629" s="3">
        <v>2624</v>
      </c>
      <c r="D2629" s="7"/>
    </row>
    <row r="2630" spans="1:4" x14ac:dyDescent="0.2">
      <c r="A2630" s="3">
        <v>2625</v>
      </c>
      <c r="D2630" s="7"/>
    </row>
    <row r="2631" spans="1:4" x14ac:dyDescent="0.2">
      <c r="A2631" s="3">
        <v>2626</v>
      </c>
      <c r="D2631" s="7"/>
    </row>
    <row r="2632" spans="1:4" x14ac:dyDescent="0.2">
      <c r="A2632" s="3">
        <v>2627</v>
      </c>
      <c r="D2632" s="7"/>
    </row>
    <row r="2633" spans="1:4" x14ac:dyDescent="0.2">
      <c r="A2633" s="3">
        <v>2628</v>
      </c>
      <c r="D2633" s="7"/>
    </row>
    <row r="2634" spans="1:4" x14ac:dyDescent="0.2">
      <c r="A2634" s="3">
        <v>2629</v>
      </c>
      <c r="D2634" s="7"/>
    </row>
    <row r="2635" spans="1:4" x14ac:dyDescent="0.2">
      <c r="A2635" s="3">
        <v>2630</v>
      </c>
      <c r="D2635" s="7"/>
    </row>
    <row r="2636" spans="1:4" x14ac:dyDescent="0.2">
      <c r="A2636" s="3">
        <v>2631</v>
      </c>
      <c r="D2636" s="7"/>
    </row>
    <row r="2637" spans="1:4" x14ac:dyDescent="0.2">
      <c r="A2637" s="3">
        <v>2632</v>
      </c>
      <c r="D2637" s="7"/>
    </row>
    <row r="2638" spans="1:4" x14ac:dyDescent="0.2">
      <c r="A2638" s="3">
        <v>2633</v>
      </c>
      <c r="D2638" s="7"/>
    </row>
    <row r="2639" spans="1:4" x14ac:dyDescent="0.2">
      <c r="A2639" s="3">
        <v>2634</v>
      </c>
      <c r="D2639" s="7"/>
    </row>
    <row r="2640" spans="1:4" x14ac:dyDescent="0.2">
      <c r="A2640" s="3">
        <v>2635</v>
      </c>
      <c r="D2640" s="7"/>
    </row>
    <row r="2641" spans="1:4" x14ac:dyDescent="0.2">
      <c r="A2641" s="3">
        <v>2636</v>
      </c>
      <c r="D2641" s="7"/>
    </row>
    <row r="2642" spans="1:4" x14ac:dyDescent="0.2">
      <c r="A2642" s="3">
        <v>2637</v>
      </c>
      <c r="D2642" s="7"/>
    </row>
    <row r="2643" spans="1:4" x14ac:dyDescent="0.2">
      <c r="A2643" s="3">
        <v>2638</v>
      </c>
      <c r="D2643" s="7"/>
    </row>
    <row r="2644" spans="1:4" x14ac:dyDescent="0.2">
      <c r="A2644" s="3">
        <v>2639</v>
      </c>
      <c r="D2644" s="7"/>
    </row>
    <row r="2645" spans="1:4" x14ac:dyDescent="0.2">
      <c r="A2645" s="3">
        <v>2640</v>
      </c>
      <c r="D2645" s="7"/>
    </row>
    <row r="2646" spans="1:4" x14ac:dyDescent="0.2">
      <c r="A2646" s="3">
        <v>2641</v>
      </c>
      <c r="D2646" s="7"/>
    </row>
    <row r="2647" spans="1:4" x14ac:dyDescent="0.2">
      <c r="A2647" s="3">
        <v>2642</v>
      </c>
      <c r="D2647" s="7"/>
    </row>
    <row r="2648" spans="1:4" x14ac:dyDescent="0.2">
      <c r="A2648" s="3">
        <v>2643</v>
      </c>
      <c r="D2648" s="7"/>
    </row>
    <row r="2649" spans="1:4" x14ac:dyDescent="0.2">
      <c r="A2649" s="3">
        <v>2644</v>
      </c>
      <c r="D2649" s="7"/>
    </row>
    <row r="2650" spans="1:4" x14ac:dyDescent="0.2">
      <c r="A2650" s="3">
        <v>2645</v>
      </c>
      <c r="D2650" s="7"/>
    </row>
    <row r="2651" spans="1:4" x14ac:dyDescent="0.2">
      <c r="A2651" s="3">
        <v>2646</v>
      </c>
      <c r="D2651" s="7"/>
    </row>
    <row r="2652" spans="1:4" x14ac:dyDescent="0.2">
      <c r="A2652" s="3">
        <v>2647</v>
      </c>
      <c r="D2652" s="7"/>
    </row>
    <row r="2653" spans="1:4" x14ac:dyDescent="0.2">
      <c r="A2653" s="3">
        <v>2648</v>
      </c>
      <c r="D2653" s="7"/>
    </row>
    <row r="2654" spans="1:4" x14ac:dyDescent="0.2">
      <c r="A2654" s="3">
        <v>2649</v>
      </c>
      <c r="D2654" s="7"/>
    </row>
    <row r="2655" spans="1:4" x14ac:dyDescent="0.2">
      <c r="A2655" s="3">
        <v>2650</v>
      </c>
      <c r="D2655" s="7"/>
    </row>
    <row r="2656" spans="1:4" x14ac:dyDescent="0.2">
      <c r="A2656" s="3">
        <v>2651</v>
      </c>
      <c r="D2656" s="7"/>
    </row>
    <row r="2657" spans="1:4" x14ac:dyDescent="0.2">
      <c r="A2657" s="3">
        <v>2652</v>
      </c>
      <c r="D2657" s="7"/>
    </row>
    <row r="2658" spans="1:4" x14ac:dyDescent="0.2">
      <c r="A2658" s="3">
        <v>2653</v>
      </c>
      <c r="D2658" s="7"/>
    </row>
    <row r="2659" spans="1:4" x14ac:dyDescent="0.2">
      <c r="A2659" s="3">
        <v>2654</v>
      </c>
      <c r="D2659" s="7"/>
    </row>
    <row r="2660" spans="1:4" x14ac:dyDescent="0.2">
      <c r="A2660" s="3">
        <v>2655</v>
      </c>
      <c r="D2660" s="7"/>
    </row>
    <row r="2661" spans="1:4" x14ac:dyDescent="0.2">
      <c r="A2661" s="3">
        <v>2656</v>
      </c>
      <c r="D2661" s="7"/>
    </row>
    <row r="2662" spans="1:4" x14ac:dyDescent="0.2">
      <c r="A2662">
        <v>2657</v>
      </c>
      <c r="B2662" s="14">
        <f>'EstExp 12-20'!C53</f>
        <v>0</v>
      </c>
      <c r="C2662" s="5">
        <f t="shared" ref="C2662:C2670" si="28">A2662-B2662</f>
        <v>2657</v>
      </c>
      <c r="D2662" s="6"/>
    </row>
    <row r="2663" spans="1:4" x14ac:dyDescent="0.2">
      <c r="A2663">
        <v>2658</v>
      </c>
      <c r="B2663" s="14">
        <f>'EstExp 12-20'!D53</f>
        <v>0</v>
      </c>
      <c r="C2663" s="5">
        <f t="shared" si="28"/>
        <v>2658</v>
      </c>
      <c r="D2663" s="6"/>
    </row>
    <row r="2664" spans="1:4" x14ac:dyDescent="0.2">
      <c r="A2664">
        <v>2659</v>
      </c>
      <c r="B2664" s="14">
        <f>'EstExp 12-20'!E53</f>
        <v>0</v>
      </c>
      <c r="C2664" s="5">
        <f t="shared" si="28"/>
        <v>2659</v>
      </c>
      <c r="D2664" s="6"/>
    </row>
    <row r="2665" spans="1:4" x14ac:dyDescent="0.2">
      <c r="A2665">
        <v>2660</v>
      </c>
      <c r="B2665" s="14">
        <f>'EstExp 12-20'!F53</f>
        <v>0</v>
      </c>
      <c r="C2665" s="5">
        <f t="shared" si="28"/>
        <v>2660</v>
      </c>
      <c r="D2665" s="6"/>
    </row>
    <row r="2666" spans="1:4" x14ac:dyDescent="0.2">
      <c r="A2666">
        <v>2661</v>
      </c>
      <c r="B2666" s="14">
        <f>'EstExp 12-20'!G53</f>
        <v>0</v>
      </c>
      <c r="C2666" s="5">
        <f t="shared" si="28"/>
        <v>2661</v>
      </c>
      <c r="D2666" s="6"/>
    </row>
    <row r="2667" spans="1:4" x14ac:dyDescent="0.2">
      <c r="A2667">
        <v>2662</v>
      </c>
      <c r="B2667" s="14">
        <f>'EstExp 12-20'!H53</f>
        <v>0</v>
      </c>
      <c r="C2667" s="5">
        <f t="shared" si="28"/>
        <v>2662</v>
      </c>
      <c r="D2667" s="6"/>
    </row>
    <row r="2668" spans="1:4" x14ac:dyDescent="0.2">
      <c r="A2668">
        <v>2663</v>
      </c>
      <c r="B2668" s="14">
        <f>'EstExp 12-20'!K53</f>
        <v>0</v>
      </c>
      <c r="C2668" s="5">
        <f t="shared" si="28"/>
        <v>2663</v>
      </c>
      <c r="D2668" s="6"/>
    </row>
    <row r="2669" spans="1:4" x14ac:dyDescent="0.2">
      <c r="A2669">
        <v>2664</v>
      </c>
      <c r="B2669" s="14">
        <f>'EstExp 12-20'!D251</f>
        <v>0</v>
      </c>
      <c r="C2669" s="5">
        <f t="shared" si="28"/>
        <v>2664</v>
      </c>
      <c r="D2669" s="6"/>
    </row>
    <row r="2670" spans="1:4" x14ac:dyDescent="0.2">
      <c r="A2670">
        <v>2665</v>
      </c>
      <c r="B2670" s="14">
        <f>'EstExp 12-20'!K251</f>
        <v>0</v>
      </c>
      <c r="C2670" s="5">
        <f t="shared" si="28"/>
        <v>2665</v>
      </c>
      <c r="D2670" s="6"/>
    </row>
    <row r="2671" spans="1:4" x14ac:dyDescent="0.2">
      <c r="A2671" s="3">
        <v>2666</v>
      </c>
      <c r="D2671" s="6"/>
    </row>
    <row r="2672" spans="1:4" x14ac:dyDescent="0.2">
      <c r="A2672" s="3">
        <v>2667</v>
      </c>
      <c r="D2672" s="6"/>
    </row>
    <row r="2673" spans="1:4" x14ac:dyDescent="0.2">
      <c r="A2673" s="3">
        <v>2668</v>
      </c>
      <c r="D2673" s="6"/>
    </row>
    <row r="2674" spans="1:4" x14ac:dyDescent="0.2">
      <c r="A2674" s="3">
        <v>2669</v>
      </c>
      <c r="D2674" s="6"/>
    </row>
    <row r="2675" spans="1:4" x14ac:dyDescent="0.2">
      <c r="A2675" s="3">
        <v>2670</v>
      </c>
      <c r="D2675" s="6"/>
    </row>
    <row r="2676" spans="1:4" x14ac:dyDescent="0.2">
      <c r="A2676" s="3">
        <v>2671</v>
      </c>
      <c r="D2676" s="6"/>
    </row>
    <row r="2677" spans="1:4" x14ac:dyDescent="0.2">
      <c r="A2677" s="3">
        <v>2672</v>
      </c>
      <c r="D2677" s="6"/>
    </row>
    <row r="2678" spans="1:4" x14ac:dyDescent="0.2">
      <c r="A2678" s="3">
        <v>2673</v>
      </c>
      <c r="D2678" s="6"/>
    </row>
    <row r="2679" spans="1:4" x14ac:dyDescent="0.2">
      <c r="A2679" s="3">
        <v>2674</v>
      </c>
      <c r="D2679" s="7"/>
    </row>
    <row r="2680" spans="1:4" x14ac:dyDescent="0.2">
      <c r="A2680" s="3">
        <v>2675</v>
      </c>
      <c r="D2680" s="7"/>
    </row>
    <row r="2681" spans="1:4" x14ac:dyDescent="0.2">
      <c r="A2681" s="3">
        <v>2676</v>
      </c>
      <c r="D2681" s="7"/>
    </row>
    <row r="2682" spans="1:4" x14ac:dyDescent="0.2">
      <c r="A2682" s="3">
        <v>2677</v>
      </c>
      <c r="D2682" s="7"/>
    </row>
    <row r="2683" spans="1:4" x14ac:dyDescent="0.2">
      <c r="A2683" s="3">
        <v>2678</v>
      </c>
      <c r="D2683" s="7"/>
    </row>
    <row r="2684" spans="1:4" x14ac:dyDescent="0.2">
      <c r="A2684" s="3">
        <v>2679</v>
      </c>
      <c r="D2684" s="7"/>
    </row>
    <row r="2685" spans="1:4" x14ac:dyDescent="0.2">
      <c r="A2685" s="3">
        <v>2680</v>
      </c>
      <c r="D2685" s="7"/>
    </row>
    <row r="2686" spans="1:4" x14ac:dyDescent="0.2">
      <c r="A2686" s="3">
        <v>2681</v>
      </c>
      <c r="D2686" s="7"/>
    </row>
    <row r="2687" spans="1:4" x14ac:dyDescent="0.2">
      <c r="A2687" s="3">
        <v>2682</v>
      </c>
      <c r="D2687" s="7"/>
    </row>
    <row r="2688" spans="1:4" x14ac:dyDescent="0.2">
      <c r="A2688" s="3">
        <v>2683</v>
      </c>
      <c r="D2688" s="6"/>
    </row>
    <row r="2689" spans="1:4" x14ac:dyDescent="0.2">
      <c r="A2689" s="3">
        <v>2684</v>
      </c>
      <c r="D2689" s="7"/>
    </row>
    <row r="2690" spans="1:4" x14ac:dyDescent="0.2">
      <c r="A2690" s="3">
        <v>2685</v>
      </c>
      <c r="D2690" s="7"/>
    </row>
    <row r="2691" spans="1:4" x14ac:dyDescent="0.2">
      <c r="A2691" s="3">
        <v>2686</v>
      </c>
      <c r="D2691" s="6"/>
    </row>
    <row r="2692" spans="1:4" x14ac:dyDescent="0.2">
      <c r="A2692" s="3">
        <v>2687</v>
      </c>
      <c r="D2692" s="7"/>
    </row>
    <row r="2693" spans="1:4" x14ac:dyDescent="0.2">
      <c r="A2693" s="3">
        <v>2688</v>
      </c>
      <c r="D2693" s="7"/>
    </row>
    <row r="2694" spans="1:4" x14ac:dyDescent="0.2">
      <c r="A2694" s="3">
        <v>2689</v>
      </c>
      <c r="D2694" s="7"/>
    </row>
    <row r="2695" spans="1:4" x14ac:dyDescent="0.2">
      <c r="A2695" s="3">
        <v>2690</v>
      </c>
      <c r="D2695" s="7"/>
    </row>
    <row r="2696" spans="1:4" x14ac:dyDescent="0.2">
      <c r="A2696" s="3">
        <v>2691</v>
      </c>
      <c r="D2696" s="7"/>
    </row>
    <row r="2697" spans="1:4" x14ac:dyDescent="0.2">
      <c r="A2697" s="3">
        <v>2692</v>
      </c>
      <c r="D2697" s="7"/>
    </row>
    <row r="2698" spans="1:4" x14ac:dyDescent="0.2">
      <c r="A2698" s="3">
        <v>2693</v>
      </c>
      <c r="D2698" s="7"/>
    </row>
    <row r="2699" spans="1:4" x14ac:dyDescent="0.2">
      <c r="A2699" s="3">
        <v>2694</v>
      </c>
      <c r="D2699" s="7"/>
    </row>
    <row r="2700" spans="1:4" x14ac:dyDescent="0.2">
      <c r="A2700" s="3">
        <v>2695</v>
      </c>
      <c r="D2700" s="7"/>
    </row>
    <row r="2701" spans="1:4" x14ac:dyDescent="0.2">
      <c r="A2701">
        <v>2696</v>
      </c>
      <c r="B2701" s="14">
        <f>'BudgetSum 2-4'!C30</f>
        <v>0</v>
      </c>
      <c r="C2701" s="5">
        <f t="shared" ref="C2701:C2757" si="29">A2701-B2701</f>
        <v>2696</v>
      </c>
      <c r="D2701" s="6"/>
    </row>
    <row r="2702" spans="1:4" x14ac:dyDescent="0.2">
      <c r="A2702">
        <v>2697</v>
      </c>
      <c r="B2702" s="14">
        <f>'BudgetSum 2-4'!D30</f>
        <v>0</v>
      </c>
      <c r="C2702" s="5">
        <f t="shared" si="29"/>
        <v>2697</v>
      </c>
      <c r="D2702" s="6"/>
    </row>
    <row r="2703" spans="1:4" x14ac:dyDescent="0.2">
      <c r="A2703" s="3">
        <v>2698</v>
      </c>
      <c r="D2703" s="7"/>
    </row>
    <row r="2704" spans="1:4" x14ac:dyDescent="0.2">
      <c r="A2704">
        <v>2699</v>
      </c>
      <c r="B2704" s="14">
        <f>'BudgetSum 2-4'!E30</f>
        <v>0</v>
      </c>
      <c r="C2704" s="5">
        <f t="shared" si="29"/>
        <v>2699</v>
      </c>
      <c r="D2704" s="6"/>
    </row>
    <row r="2705" spans="1:4" x14ac:dyDescent="0.2">
      <c r="A2705" s="3">
        <v>2700</v>
      </c>
      <c r="D2705" s="7"/>
    </row>
    <row r="2706" spans="1:4" x14ac:dyDescent="0.2">
      <c r="A2706">
        <v>2701</v>
      </c>
      <c r="B2706" s="14">
        <f>'BudgetSum 2-4'!F28</f>
        <v>0</v>
      </c>
      <c r="C2706" s="5">
        <f t="shared" si="29"/>
        <v>2701</v>
      </c>
      <c r="D2706" s="6"/>
    </row>
    <row r="2707" spans="1:4" x14ac:dyDescent="0.2">
      <c r="A2707">
        <v>2702</v>
      </c>
      <c r="B2707" s="14">
        <f>'BudgetSum 2-4'!F30</f>
        <v>0</v>
      </c>
      <c r="C2707" s="5">
        <f t="shared" si="29"/>
        <v>2702</v>
      </c>
      <c r="D2707" s="6"/>
    </row>
    <row r="2708" spans="1:4" x14ac:dyDescent="0.2">
      <c r="A2708" s="3">
        <v>2703</v>
      </c>
      <c r="D2708" s="7"/>
    </row>
    <row r="2709" spans="1:4" x14ac:dyDescent="0.2">
      <c r="A2709" s="3">
        <v>2704</v>
      </c>
      <c r="D2709" s="7"/>
    </row>
    <row r="2710" spans="1:4" x14ac:dyDescent="0.2">
      <c r="A2710">
        <v>2705</v>
      </c>
      <c r="B2710" s="14">
        <f>'BudgetSum 2-4'!G30</f>
        <v>0</v>
      </c>
      <c r="C2710" s="5">
        <f t="shared" si="29"/>
        <v>2705</v>
      </c>
      <c r="D2710" s="6"/>
    </row>
    <row r="2711" spans="1:4" x14ac:dyDescent="0.2">
      <c r="A2711" s="3">
        <v>2706</v>
      </c>
      <c r="D2711" s="7"/>
    </row>
    <row r="2712" spans="1:4" x14ac:dyDescent="0.2">
      <c r="A2712" s="3">
        <v>2707</v>
      </c>
      <c r="D2712" s="7"/>
    </row>
    <row r="2713" spans="1:4" x14ac:dyDescent="0.2">
      <c r="A2713">
        <v>2708</v>
      </c>
      <c r="B2713" s="14">
        <f>'BudgetSum 2-4'!H30</f>
        <v>0</v>
      </c>
      <c r="C2713" s="5">
        <f t="shared" si="29"/>
        <v>2708</v>
      </c>
      <c r="D2713" s="6"/>
    </row>
    <row r="2714" spans="1:4" x14ac:dyDescent="0.2">
      <c r="A2714" s="3">
        <v>2709</v>
      </c>
      <c r="D2714" s="7"/>
    </row>
    <row r="2715" spans="1:4" x14ac:dyDescent="0.2">
      <c r="A2715" s="3">
        <v>2710</v>
      </c>
      <c r="D2715" s="7"/>
    </row>
    <row r="2716" spans="1:4" x14ac:dyDescent="0.2">
      <c r="A2716">
        <v>2711</v>
      </c>
      <c r="B2716" s="14">
        <f>'BudgetSum 2-4'!I30</f>
        <v>0</v>
      </c>
      <c r="C2716" s="5">
        <f t="shared" si="29"/>
        <v>2711</v>
      </c>
      <c r="D2716" s="6"/>
    </row>
    <row r="2717" spans="1:4" x14ac:dyDescent="0.2">
      <c r="A2717" s="3">
        <v>2712</v>
      </c>
      <c r="D2717" s="7"/>
    </row>
    <row r="2718" spans="1:4" x14ac:dyDescent="0.2">
      <c r="A2718" s="3">
        <v>2713</v>
      </c>
      <c r="D2718" s="7"/>
    </row>
    <row r="2719" spans="1:4" x14ac:dyDescent="0.2">
      <c r="A2719" s="3">
        <v>2714</v>
      </c>
      <c r="D2719" s="7"/>
    </row>
    <row r="2720" spans="1:4" x14ac:dyDescent="0.2">
      <c r="A2720" s="3">
        <v>2715</v>
      </c>
      <c r="D2720" s="6" t="s">
        <v>327</v>
      </c>
    </row>
    <row r="2721" spans="1:4" x14ac:dyDescent="0.2">
      <c r="A2721" s="3">
        <v>2716</v>
      </c>
      <c r="D2721" s="7"/>
    </row>
    <row r="2722" spans="1:4" x14ac:dyDescent="0.2">
      <c r="A2722" s="3">
        <v>2717</v>
      </c>
      <c r="D2722" s="7"/>
    </row>
    <row r="2723" spans="1:4" x14ac:dyDescent="0.2">
      <c r="A2723" s="3">
        <v>2718</v>
      </c>
      <c r="D2723" s="7"/>
    </row>
    <row r="2724" spans="1:4" x14ac:dyDescent="0.2">
      <c r="A2724" s="3">
        <v>2719</v>
      </c>
      <c r="D2724" s="7"/>
    </row>
    <row r="2725" spans="1:4" x14ac:dyDescent="0.2">
      <c r="A2725" s="3">
        <v>2720</v>
      </c>
      <c r="D2725" s="7"/>
    </row>
    <row r="2726" spans="1:4" x14ac:dyDescent="0.2">
      <c r="A2726" s="3">
        <v>2721</v>
      </c>
      <c r="D2726" s="7"/>
    </row>
    <row r="2727" spans="1:4" x14ac:dyDescent="0.2">
      <c r="A2727" s="3">
        <v>2722</v>
      </c>
      <c r="D2727" s="7"/>
    </row>
    <row r="2728" spans="1:4" x14ac:dyDescent="0.2">
      <c r="A2728" s="3">
        <v>2723</v>
      </c>
      <c r="D2728" s="7"/>
    </row>
    <row r="2729" spans="1:4" x14ac:dyDescent="0.2">
      <c r="A2729" s="3">
        <v>2724</v>
      </c>
      <c r="D2729" s="7"/>
    </row>
    <row r="2730" spans="1:4" x14ac:dyDescent="0.2">
      <c r="A2730" s="3">
        <v>2725</v>
      </c>
      <c r="D2730" s="7"/>
    </row>
    <row r="2731" spans="1:4" x14ac:dyDescent="0.2">
      <c r="A2731" s="3">
        <v>2726</v>
      </c>
      <c r="D2731" s="7"/>
    </row>
    <row r="2732" spans="1:4" x14ac:dyDescent="0.2">
      <c r="A2732" s="3">
        <v>2727</v>
      </c>
      <c r="D2732" s="7"/>
    </row>
    <row r="2733" spans="1:4" x14ac:dyDescent="0.2">
      <c r="A2733">
        <v>2728</v>
      </c>
      <c r="B2733" s="14">
        <f>'EstExp 12-20'!E86</f>
        <v>0</v>
      </c>
      <c r="C2733" s="5">
        <f t="shared" si="29"/>
        <v>2728</v>
      </c>
      <c r="D2733" s="6"/>
    </row>
    <row r="2734" spans="1:4" x14ac:dyDescent="0.2">
      <c r="A2734">
        <v>2729</v>
      </c>
      <c r="B2734" s="14">
        <f>'EstExp 12-20'!E104</f>
        <v>0</v>
      </c>
      <c r="C2734" s="5">
        <f t="shared" si="29"/>
        <v>2729</v>
      </c>
      <c r="D2734" s="6"/>
    </row>
    <row r="2735" spans="1:4" x14ac:dyDescent="0.2">
      <c r="A2735">
        <v>2730</v>
      </c>
      <c r="B2735" s="14">
        <f>'EstExp 12-20'!H109</f>
        <v>0</v>
      </c>
      <c r="C2735" s="5">
        <f t="shared" si="29"/>
        <v>2730</v>
      </c>
      <c r="D2735" s="6"/>
    </row>
    <row r="2736" spans="1:4" x14ac:dyDescent="0.2">
      <c r="A2736">
        <v>2731</v>
      </c>
      <c r="B2736" s="14">
        <f>'EstExp 12-20'!H110</f>
        <v>0</v>
      </c>
      <c r="C2736" s="5">
        <f t="shared" si="29"/>
        <v>2731</v>
      </c>
      <c r="D2736" s="6"/>
    </row>
    <row r="2737" spans="1:4" x14ac:dyDescent="0.2">
      <c r="A2737" s="3">
        <v>2732</v>
      </c>
      <c r="D2737" s="7"/>
    </row>
    <row r="2738" spans="1:4" x14ac:dyDescent="0.2">
      <c r="A2738">
        <v>2733</v>
      </c>
      <c r="B2738" s="14">
        <f>'BudgetSum 2-4'!C53</f>
        <v>0</v>
      </c>
      <c r="C2738" s="5">
        <f t="shared" si="29"/>
        <v>2733</v>
      </c>
      <c r="D2738" s="6"/>
    </row>
    <row r="2739" spans="1:4" x14ac:dyDescent="0.2">
      <c r="A2739">
        <v>2734</v>
      </c>
      <c r="B2739" s="14">
        <f>'EstExp 12-20'!K109</f>
        <v>0</v>
      </c>
      <c r="C2739" s="5">
        <f t="shared" si="29"/>
        <v>2734</v>
      </c>
      <c r="D2739" s="6"/>
    </row>
    <row r="2740" spans="1:4" x14ac:dyDescent="0.2">
      <c r="A2740">
        <v>2735</v>
      </c>
      <c r="B2740" s="14">
        <f>'EstExp 12-20'!K110</f>
        <v>0</v>
      </c>
      <c r="C2740" s="5">
        <f t="shared" si="29"/>
        <v>2735</v>
      </c>
      <c r="D2740" s="6"/>
    </row>
    <row r="2741" spans="1:4" x14ac:dyDescent="0.2">
      <c r="A2741">
        <v>2736</v>
      </c>
      <c r="B2741" s="14">
        <f>'EstExp 12-20'!C134</f>
        <v>0</v>
      </c>
      <c r="C2741" s="5">
        <f t="shared" si="29"/>
        <v>2736</v>
      </c>
      <c r="D2741" s="6"/>
    </row>
    <row r="2742" spans="1:4" x14ac:dyDescent="0.2">
      <c r="A2742">
        <v>2737</v>
      </c>
      <c r="B2742" s="14">
        <f>'EstExp 12-20'!D134</f>
        <v>0</v>
      </c>
      <c r="C2742" s="5">
        <f t="shared" si="29"/>
        <v>2737</v>
      </c>
      <c r="D2742" s="6"/>
    </row>
    <row r="2743" spans="1:4" x14ac:dyDescent="0.2">
      <c r="A2743">
        <v>2738</v>
      </c>
      <c r="B2743" s="14">
        <f>'EstExp 12-20'!E134</f>
        <v>0</v>
      </c>
      <c r="C2743" s="5">
        <f t="shared" si="29"/>
        <v>2738</v>
      </c>
      <c r="D2743" s="6"/>
    </row>
    <row r="2744" spans="1:4" x14ac:dyDescent="0.2">
      <c r="A2744">
        <v>2739</v>
      </c>
      <c r="B2744" s="14">
        <f>'EstExp 12-20'!F134</f>
        <v>0</v>
      </c>
      <c r="C2744" s="5">
        <f t="shared" si="29"/>
        <v>2739</v>
      </c>
      <c r="D2744" s="6"/>
    </row>
    <row r="2745" spans="1:4" x14ac:dyDescent="0.2">
      <c r="A2745">
        <v>2740</v>
      </c>
      <c r="B2745" s="14">
        <f>'EstExp 12-20'!G134</f>
        <v>0</v>
      </c>
      <c r="C2745" s="5">
        <f t="shared" si="29"/>
        <v>2740</v>
      </c>
      <c r="D2745" s="6"/>
    </row>
    <row r="2746" spans="1:4" x14ac:dyDescent="0.2">
      <c r="A2746">
        <v>2741</v>
      </c>
      <c r="B2746" s="14">
        <f>'EstExp 12-20'!H134</f>
        <v>0</v>
      </c>
      <c r="C2746" s="5">
        <f t="shared" si="29"/>
        <v>2741</v>
      </c>
      <c r="D2746" s="6"/>
    </row>
    <row r="2747" spans="1:4" x14ac:dyDescent="0.2">
      <c r="A2747" s="3">
        <v>2742</v>
      </c>
      <c r="D2747" s="7"/>
    </row>
    <row r="2748" spans="1:4" x14ac:dyDescent="0.2">
      <c r="A2748" s="3">
        <v>2743</v>
      </c>
      <c r="D2748" s="6" t="s">
        <v>327</v>
      </c>
    </row>
    <row r="2749" spans="1:4" x14ac:dyDescent="0.2">
      <c r="A2749">
        <v>2744</v>
      </c>
      <c r="B2749" s="14">
        <f>'EstExp 12-20'!K134</f>
        <v>0</v>
      </c>
      <c r="C2749" s="5">
        <f t="shared" si="29"/>
        <v>2744</v>
      </c>
      <c r="D2749" s="6"/>
    </row>
    <row r="2750" spans="1:4" x14ac:dyDescent="0.2">
      <c r="A2750">
        <v>2745</v>
      </c>
      <c r="B2750" s="14">
        <f>'BudgetSum 2-4'!D53</f>
        <v>0</v>
      </c>
      <c r="C2750" s="5">
        <f t="shared" si="29"/>
        <v>2745</v>
      </c>
      <c r="D2750" s="6"/>
    </row>
    <row r="2751" spans="1:4" x14ac:dyDescent="0.2">
      <c r="A2751">
        <v>2746</v>
      </c>
      <c r="B2751" s="14">
        <f>'EstExp 12-20'!H148</f>
        <v>0</v>
      </c>
      <c r="C2751" s="5">
        <f t="shared" si="29"/>
        <v>2746</v>
      </c>
      <c r="D2751" s="6"/>
    </row>
    <row r="2752" spans="1:4" x14ac:dyDescent="0.2">
      <c r="A2752">
        <v>2747</v>
      </c>
      <c r="B2752" s="14">
        <f>'EstExp 12-20'!H149</f>
        <v>0</v>
      </c>
      <c r="C2752" s="5">
        <f t="shared" si="29"/>
        <v>2747</v>
      </c>
      <c r="D2752" s="6"/>
    </row>
    <row r="2753" spans="1:4" x14ac:dyDescent="0.2">
      <c r="A2753" s="3">
        <v>2748</v>
      </c>
      <c r="D2753" s="6" t="s">
        <v>327</v>
      </c>
    </row>
    <row r="2754" spans="1:4" x14ac:dyDescent="0.2">
      <c r="A2754">
        <v>2749</v>
      </c>
      <c r="B2754" s="14">
        <f>'EstExp 12-20'!K148</f>
        <v>0</v>
      </c>
      <c r="C2754" s="5">
        <f t="shared" si="29"/>
        <v>2749</v>
      </c>
      <c r="D2754" s="6"/>
    </row>
    <row r="2755" spans="1:4" x14ac:dyDescent="0.2">
      <c r="A2755">
        <v>2750</v>
      </c>
      <c r="B2755" s="14">
        <f>'EstExp 12-20'!K149</f>
        <v>0</v>
      </c>
      <c r="C2755" s="5">
        <f t="shared" si="29"/>
        <v>2750</v>
      </c>
      <c r="D2755" s="6"/>
    </row>
    <row r="2756" spans="1:4" x14ac:dyDescent="0.2">
      <c r="A2756">
        <v>2751</v>
      </c>
      <c r="B2756" s="14">
        <f>'EstExp 12-20'!H169</f>
        <v>0</v>
      </c>
      <c r="C2756" s="5">
        <f t="shared" si="29"/>
        <v>2751</v>
      </c>
      <c r="D2756" s="6"/>
    </row>
    <row r="2757" spans="1:4" x14ac:dyDescent="0.2">
      <c r="A2757">
        <v>2752</v>
      </c>
      <c r="B2757" s="14">
        <f>'EstExp 12-20'!H170</f>
        <v>0</v>
      </c>
      <c r="C2757" s="5">
        <f t="shared" si="29"/>
        <v>2752</v>
      </c>
      <c r="D2757" s="6"/>
    </row>
    <row r="2758" spans="1:4" x14ac:dyDescent="0.2">
      <c r="A2758" s="3">
        <v>2753</v>
      </c>
      <c r="D2758" s="6" t="s">
        <v>327</v>
      </c>
    </row>
    <row r="2759" spans="1:4" x14ac:dyDescent="0.2">
      <c r="A2759" s="3">
        <v>2754</v>
      </c>
      <c r="D2759" s="7"/>
    </row>
    <row r="2760" spans="1:4" x14ac:dyDescent="0.2">
      <c r="A2760" s="3">
        <v>2755</v>
      </c>
      <c r="D2760" s="6" t="s">
        <v>327</v>
      </c>
    </row>
    <row r="2761" spans="1:4" x14ac:dyDescent="0.2">
      <c r="A2761">
        <v>2756</v>
      </c>
      <c r="B2761" s="14">
        <f>'BudgetSum 2-4'!E53</f>
        <v>0</v>
      </c>
      <c r="C2761" s="5">
        <f t="shared" ref="C2761:C2792" si="30">A2761-B2761</f>
        <v>2756</v>
      </c>
      <c r="D2761" s="6"/>
    </row>
    <row r="2762" spans="1:4" x14ac:dyDescent="0.2">
      <c r="A2762">
        <v>2757</v>
      </c>
      <c r="B2762" s="14">
        <f>'EstExp 12-20'!K169</f>
        <v>0</v>
      </c>
      <c r="C2762" s="5">
        <f t="shared" si="30"/>
        <v>2757</v>
      </c>
      <c r="D2762" s="6"/>
    </row>
    <row r="2763" spans="1:4" x14ac:dyDescent="0.2">
      <c r="A2763">
        <v>2758</v>
      </c>
      <c r="B2763" s="14">
        <f>'EstExp 12-20'!K170</f>
        <v>0</v>
      </c>
      <c r="C2763" s="5">
        <f t="shared" si="30"/>
        <v>2758</v>
      </c>
      <c r="D2763" s="6"/>
    </row>
    <row r="2764" spans="1:4" x14ac:dyDescent="0.2">
      <c r="A2764">
        <v>2759</v>
      </c>
      <c r="B2764" s="14">
        <f>'EstExp 12-20'!C189</f>
        <v>0</v>
      </c>
      <c r="C2764" s="5">
        <f t="shared" si="30"/>
        <v>2759</v>
      </c>
      <c r="D2764" s="6"/>
    </row>
    <row r="2765" spans="1:4" x14ac:dyDescent="0.2">
      <c r="A2765">
        <v>2760</v>
      </c>
      <c r="B2765" s="14">
        <f>'EstExp 12-20'!D189</f>
        <v>0</v>
      </c>
      <c r="C2765" s="5">
        <f t="shared" si="30"/>
        <v>2760</v>
      </c>
      <c r="D2765" s="6"/>
    </row>
    <row r="2766" spans="1:4" x14ac:dyDescent="0.2">
      <c r="A2766">
        <v>2761</v>
      </c>
      <c r="B2766" s="14">
        <f>'EstExp 12-20'!E189</f>
        <v>0</v>
      </c>
      <c r="C2766" s="5">
        <f t="shared" si="30"/>
        <v>2761</v>
      </c>
      <c r="D2766" s="6"/>
    </row>
    <row r="2767" spans="1:4" x14ac:dyDescent="0.2">
      <c r="A2767">
        <v>2762</v>
      </c>
      <c r="B2767" s="14">
        <f>'EstExp 12-20'!E198</f>
        <v>0</v>
      </c>
      <c r="C2767" s="5">
        <f t="shared" si="30"/>
        <v>2762</v>
      </c>
      <c r="D2767" s="6"/>
    </row>
    <row r="2768" spans="1:4" x14ac:dyDescent="0.2">
      <c r="A2768">
        <v>2763</v>
      </c>
      <c r="B2768" s="14">
        <f>'EstExp 12-20'!E199</f>
        <v>0</v>
      </c>
      <c r="C2768" s="5">
        <f t="shared" si="30"/>
        <v>2763</v>
      </c>
      <c r="D2768" s="6"/>
    </row>
    <row r="2769" spans="1:4" x14ac:dyDescent="0.2">
      <c r="A2769">
        <v>2764</v>
      </c>
      <c r="B2769" s="14">
        <f>'EstExp 12-20'!F189</f>
        <v>0</v>
      </c>
      <c r="C2769" s="5">
        <f t="shared" si="30"/>
        <v>2764</v>
      </c>
      <c r="D2769" s="6"/>
    </row>
    <row r="2770" spans="1:4" x14ac:dyDescent="0.2">
      <c r="A2770">
        <v>2765</v>
      </c>
      <c r="B2770" s="14">
        <f>'EstExp 12-20'!G189</f>
        <v>0</v>
      </c>
      <c r="C2770" s="5">
        <f t="shared" si="30"/>
        <v>2765</v>
      </c>
      <c r="D2770" s="6"/>
    </row>
    <row r="2771" spans="1:4" x14ac:dyDescent="0.2">
      <c r="A2771">
        <v>2766</v>
      </c>
      <c r="B2771" s="14">
        <f>'EstExp 12-20'!H189</f>
        <v>0</v>
      </c>
      <c r="C2771" s="5">
        <f t="shared" si="30"/>
        <v>2766</v>
      </c>
      <c r="D2771" s="6"/>
    </row>
    <row r="2772" spans="1:4" x14ac:dyDescent="0.2">
      <c r="A2772">
        <v>2767</v>
      </c>
      <c r="B2772" s="14">
        <f>'EstExp 12-20'!H198</f>
        <v>0</v>
      </c>
      <c r="C2772" s="5">
        <f t="shared" si="30"/>
        <v>2767</v>
      </c>
      <c r="D2772" s="6"/>
    </row>
    <row r="2773" spans="1:4" x14ac:dyDescent="0.2">
      <c r="A2773">
        <v>2768</v>
      </c>
      <c r="B2773" s="14">
        <f>'EstExp 12-20'!H199</f>
        <v>0</v>
      </c>
      <c r="C2773" s="5">
        <f t="shared" si="30"/>
        <v>2768</v>
      </c>
      <c r="D2773" s="6"/>
    </row>
    <row r="2774" spans="1:4" x14ac:dyDescent="0.2">
      <c r="A2774">
        <v>2769</v>
      </c>
      <c r="B2774" s="14">
        <f>'EstExp 12-20'!H200</f>
        <v>0</v>
      </c>
      <c r="C2774" s="5">
        <f t="shared" si="30"/>
        <v>2769</v>
      </c>
      <c r="D2774" s="6"/>
    </row>
    <row r="2775" spans="1:4" x14ac:dyDescent="0.2">
      <c r="A2775">
        <v>2770</v>
      </c>
      <c r="B2775" s="14">
        <f>'EstExp 12-20'!H205</f>
        <v>0</v>
      </c>
      <c r="C2775" s="5">
        <f t="shared" si="30"/>
        <v>2770</v>
      </c>
      <c r="D2775" s="6"/>
    </row>
    <row r="2776" spans="1:4" x14ac:dyDescent="0.2">
      <c r="A2776">
        <v>2771</v>
      </c>
      <c r="B2776" s="14">
        <f>'EstExp 12-20'!H206</f>
        <v>0</v>
      </c>
      <c r="C2776" s="5">
        <f t="shared" si="30"/>
        <v>2771</v>
      </c>
      <c r="D2776" s="6"/>
    </row>
    <row r="2777" spans="1:4" x14ac:dyDescent="0.2">
      <c r="A2777" s="3">
        <v>2772</v>
      </c>
      <c r="D2777" s="7" t="s">
        <v>327</v>
      </c>
    </row>
    <row r="2778" spans="1:4" x14ac:dyDescent="0.2">
      <c r="A2778" s="3">
        <v>2773</v>
      </c>
      <c r="D2778" s="6" t="s">
        <v>327</v>
      </c>
    </row>
    <row r="2779" spans="1:4" x14ac:dyDescent="0.2">
      <c r="A2779" s="3">
        <v>2774</v>
      </c>
      <c r="D2779" s="7"/>
    </row>
    <row r="2780" spans="1:4" x14ac:dyDescent="0.2">
      <c r="A2780">
        <v>2775</v>
      </c>
      <c r="B2780" s="14">
        <f>'EstExp 12-20'!K189</f>
        <v>0</v>
      </c>
      <c r="C2780" s="5">
        <f t="shared" si="30"/>
        <v>2775</v>
      </c>
      <c r="D2780" s="6"/>
    </row>
    <row r="2781" spans="1:4" x14ac:dyDescent="0.2">
      <c r="A2781">
        <v>2776</v>
      </c>
      <c r="B2781" s="14">
        <f>'EstExp 12-20'!K198</f>
        <v>0</v>
      </c>
      <c r="C2781" s="5">
        <f t="shared" si="30"/>
        <v>2776</v>
      </c>
      <c r="D2781" s="6"/>
    </row>
    <row r="2782" spans="1:4" x14ac:dyDescent="0.2">
      <c r="A2782" s="3">
        <v>2777</v>
      </c>
      <c r="D2782" s="7"/>
    </row>
    <row r="2783" spans="1:4" x14ac:dyDescent="0.2">
      <c r="A2783">
        <v>2778</v>
      </c>
      <c r="B2783" s="14">
        <f>'EstExp 12-20'!K199</f>
        <v>0</v>
      </c>
      <c r="C2783" s="5">
        <f t="shared" si="30"/>
        <v>2778</v>
      </c>
      <c r="D2783" s="6"/>
    </row>
    <row r="2784" spans="1:4" x14ac:dyDescent="0.2">
      <c r="A2784">
        <v>2779</v>
      </c>
      <c r="B2784" s="14">
        <f>'BudgetSum 2-4'!F53</f>
        <v>0</v>
      </c>
      <c r="C2784" s="5">
        <f t="shared" si="30"/>
        <v>2779</v>
      </c>
      <c r="D2784" s="6"/>
    </row>
    <row r="2785" spans="1:4" x14ac:dyDescent="0.2">
      <c r="A2785">
        <v>2780</v>
      </c>
      <c r="B2785" s="14">
        <f>'EstExp 12-20'!K205</f>
        <v>0</v>
      </c>
      <c r="C2785" s="5">
        <f t="shared" si="30"/>
        <v>2780</v>
      </c>
      <c r="D2785" s="6"/>
    </row>
    <row r="2786" spans="1:4" x14ac:dyDescent="0.2">
      <c r="A2786">
        <v>2781</v>
      </c>
      <c r="B2786" s="14">
        <f>'EstExp 12-20'!K206</f>
        <v>0</v>
      </c>
      <c r="C2786" s="5">
        <f t="shared" si="30"/>
        <v>2781</v>
      </c>
      <c r="D2786" s="6"/>
    </row>
    <row r="2787" spans="1:4" x14ac:dyDescent="0.2">
      <c r="A2787">
        <v>2782</v>
      </c>
      <c r="B2787" s="14">
        <f>'EstExp 12-20'!H294</f>
        <v>0</v>
      </c>
      <c r="C2787" s="5">
        <f t="shared" si="30"/>
        <v>2782</v>
      </c>
      <c r="D2787" s="6"/>
    </row>
    <row r="2788" spans="1:4" x14ac:dyDescent="0.2">
      <c r="A2788">
        <v>2783</v>
      </c>
      <c r="B2788" s="14">
        <f>'EstExp 12-20'!H295</f>
        <v>0</v>
      </c>
      <c r="C2788" s="5">
        <f t="shared" si="30"/>
        <v>2783</v>
      </c>
      <c r="D2788" s="6"/>
    </row>
    <row r="2789" spans="1:4" x14ac:dyDescent="0.2">
      <c r="A2789">
        <v>2784</v>
      </c>
      <c r="B2789" s="14">
        <f>'EstExp 12-20'!K294</f>
        <v>0</v>
      </c>
      <c r="C2789" s="5">
        <f t="shared" si="30"/>
        <v>2784</v>
      </c>
      <c r="D2789" s="6"/>
    </row>
    <row r="2790" spans="1:4" x14ac:dyDescent="0.2">
      <c r="A2790">
        <v>2785</v>
      </c>
      <c r="B2790" s="14">
        <f>'EstExp 12-20'!K295</f>
        <v>0</v>
      </c>
      <c r="C2790" s="5">
        <f t="shared" si="30"/>
        <v>2785</v>
      </c>
      <c r="D2790" s="6"/>
    </row>
    <row r="2791" spans="1:4" x14ac:dyDescent="0.2">
      <c r="A2791" s="3">
        <v>2786</v>
      </c>
      <c r="D2791" s="7"/>
    </row>
    <row r="2792" spans="1:4" x14ac:dyDescent="0.2">
      <c r="A2792">
        <v>2787</v>
      </c>
      <c r="B2792" s="14">
        <f>'BudgetSum 2-4'!H53</f>
        <v>0</v>
      </c>
      <c r="C2792" s="5">
        <f t="shared" si="30"/>
        <v>2787</v>
      </c>
      <c r="D2792" s="6"/>
    </row>
    <row r="2793" spans="1:4" x14ac:dyDescent="0.2">
      <c r="A2793" s="3">
        <v>2788</v>
      </c>
      <c r="D2793" s="7"/>
    </row>
    <row r="2794" spans="1:4" x14ac:dyDescent="0.2">
      <c r="A2794" s="3">
        <v>2789</v>
      </c>
      <c r="D2794" s="7"/>
    </row>
    <row r="2795" spans="1:4" x14ac:dyDescent="0.2">
      <c r="A2795" s="3">
        <v>2790</v>
      </c>
      <c r="D2795" s="7"/>
    </row>
    <row r="2796" spans="1:4" x14ac:dyDescent="0.2">
      <c r="A2796" s="3">
        <v>2791</v>
      </c>
      <c r="D2796" s="6" t="s">
        <v>327</v>
      </c>
    </row>
    <row r="2797" spans="1:4" x14ac:dyDescent="0.2">
      <c r="A2797" s="3">
        <v>2792</v>
      </c>
      <c r="D2797" s="7"/>
    </row>
    <row r="2798" spans="1:4" x14ac:dyDescent="0.2">
      <c r="A2798" s="3">
        <v>2793</v>
      </c>
      <c r="D2798" s="6"/>
    </row>
    <row r="2799" spans="1:4" x14ac:dyDescent="0.2">
      <c r="A2799" s="3">
        <v>2794</v>
      </c>
      <c r="D2799" s="6"/>
    </row>
    <row r="2800" spans="1:4" x14ac:dyDescent="0.2">
      <c r="A2800" s="3">
        <v>2795</v>
      </c>
      <c r="D2800" s="6"/>
    </row>
    <row r="2801" spans="1:4" x14ac:dyDescent="0.2">
      <c r="A2801" s="3">
        <v>2796</v>
      </c>
      <c r="D2801" s="7"/>
    </row>
    <row r="2802" spans="1:4" x14ac:dyDescent="0.2">
      <c r="A2802" s="3">
        <v>2797</v>
      </c>
      <c r="D2802" s="6"/>
    </row>
    <row r="2803" spans="1:4" x14ac:dyDescent="0.2">
      <c r="A2803" s="3">
        <v>2798</v>
      </c>
      <c r="D2803" s="7"/>
    </row>
    <row r="2804" spans="1:4" x14ac:dyDescent="0.2">
      <c r="A2804" s="3">
        <v>2799</v>
      </c>
      <c r="D2804" s="6"/>
    </row>
    <row r="2805" spans="1:4" x14ac:dyDescent="0.2">
      <c r="A2805" s="3">
        <v>2800</v>
      </c>
      <c r="D2805" s="7"/>
    </row>
    <row r="2806" spans="1:4" x14ac:dyDescent="0.2">
      <c r="A2806" s="3">
        <v>2801</v>
      </c>
      <c r="D2806" s="6"/>
    </row>
    <row r="2807" spans="1:4" x14ac:dyDescent="0.2">
      <c r="A2807" s="3">
        <v>2802</v>
      </c>
      <c r="D2807" s="7"/>
    </row>
    <row r="2808" spans="1:4" x14ac:dyDescent="0.2">
      <c r="A2808" s="3">
        <v>2803</v>
      </c>
      <c r="D2808" s="6"/>
    </row>
    <row r="2809" spans="1:4" x14ac:dyDescent="0.2">
      <c r="A2809" s="3">
        <v>2804</v>
      </c>
      <c r="D2809" s="7"/>
    </row>
    <row r="2810" spans="1:4" x14ac:dyDescent="0.2">
      <c r="A2810" s="3">
        <v>2805</v>
      </c>
      <c r="D2810" s="7"/>
    </row>
    <row r="2811" spans="1:4" x14ac:dyDescent="0.2">
      <c r="A2811" s="3">
        <v>2806</v>
      </c>
      <c r="D2811" s="7"/>
    </row>
    <row r="2812" spans="1:4" x14ac:dyDescent="0.2">
      <c r="A2812" s="3">
        <v>2807</v>
      </c>
      <c r="D2812" s="7"/>
    </row>
    <row r="2813" spans="1:4" x14ac:dyDescent="0.2">
      <c r="A2813" s="3">
        <v>2808</v>
      </c>
      <c r="D2813" s="7"/>
    </row>
    <row r="2814" spans="1:4" x14ac:dyDescent="0.2">
      <c r="A2814" s="3">
        <v>2809</v>
      </c>
      <c r="D2814" s="7"/>
    </row>
    <row r="2815" spans="1:4" x14ac:dyDescent="0.2">
      <c r="A2815" s="3">
        <v>2810</v>
      </c>
      <c r="D2815" s="7"/>
    </row>
    <row r="2816" spans="1:4" x14ac:dyDescent="0.2">
      <c r="A2816" s="3">
        <v>2811</v>
      </c>
      <c r="D2816" s="7"/>
    </row>
    <row r="2817" spans="1:4" x14ac:dyDescent="0.2">
      <c r="A2817" s="3">
        <v>2812</v>
      </c>
      <c r="D2817" s="7"/>
    </row>
    <row r="2818" spans="1:4" x14ac:dyDescent="0.2">
      <c r="A2818" s="3">
        <v>2813</v>
      </c>
      <c r="D2818" s="7"/>
    </row>
    <row r="2819" spans="1:4" x14ac:dyDescent="0.2">
      <c r="A2819" s="3">
        <v>2814</v>
      </c>
      <c r="D2819" s="7"/>
    </row>
    <row r="2820" spans="1:4" x14ac:dyDescent="0.2">
      <c r="A2820" s="3">
        <v>2815</v>
      </c>
      <c r="D2820" s="7"/>
    </row>
    <row r="2821" spans="1:4" x14ac:dyDescent="0.2">
      <c r="A2821" s="3">
        <v>2816</v>
      </c>
      <c r="D2821" s="7"/>
    </row>
    <row r="2822" spans="1:4" x14ac:dyDescent="0.2">
      <c r="A2822" s="3">
        <v>2817</v>
      </c>
      <c r="D2822" s="7"/>
    </row>
    <row r="2823" spans="1:4" x14ac:dyDescent="0.2">
      <c r="A2823" s="3">
        <v>2818</v>
      </c>
      <c r="D2823" s="7"/>
    </row>
    <row r="2824" spans="1:4" x14ac:dyDescent="0.2">
      <c r="A2824" s="3">
        <v>2819</v>
      </c>
      <c r="D2824" s="6"/>
    </row>
    <row r="2825" spans="1:4" x14ac:dyDescent="0.2">
      <c r="A2825" s="3">
        <v>2820</v>
      </c>
      <c r="D2825" s="6"/>
    </row>
    <row r="2826" spans="1:4" x14ac:dyDescent="0.2">
      <c r="A2826" s="3">
        <v>2821</v>
      </c>
      <c r="D2826" s="6"/>
    </row>
    <row r="2827" spans="1:4" x14ac:dyDescent="0.2">
      <c r="A2827" s="3">
        <v>2822</v>
      </c>
      <c r="D2827" s="6"/>
    </row>
    <row r="2828" spans="1:4" x14ac:dyDescent="0.2">
      <c r="A2828" s="3">
        <v>2823</v>
      </c>
      <c r="D2828" s="7"/>
    </row>
    <row r="2829" spans="1:4" x14ac:dyDescent="0.2">
      <c r="A2829" s="3">
        <v>2824</v>
      </c>
      <c r="D2829" s="6"/>
    </row>
    <row r="2830" spans="1:4" x14ac:dyDescent="0.2">
      <c r="A2830" s="3">
        <v>2825</v>
      </c>
      <c r="D2830" s="7"/>
    </row>
    <row r="2831" spans="1:4" x14ac:dyDescent="0.2">
      <c r="A2831" s="3">
        <v>2826</v>
      </c>
      <c r="D2831" s="6"/>
    </row>
    <row r="2832" spans="1:4" x14ac:dyDescent="0.2">
      <c r="A2832" s="3">
        <v>2827</v>
      </c>
      <c r="D2832" s="6"/>
    </row>
    <row r="2833" spans="1:4" x14ac:dyDescent="0.2">
      <c r="A2833" s="3">
        <v>2828</v>
      </c>
      <c r="D2833" s="7"/>
    </row>
    <row r="2834" spans="1:4" x14ac:dyDescent="0.2">
      <c r="A2834" s="3">
        <v>2829</v>
      </c>
      <c r="D2834" s="7"/>
    </row>
    <row r="2835" spans="1:4" x14ac:dyDescent="0.2">
      <c r="A2835" s="3">
        <v>2830</v>
      </c>
      <c r="D2835" s="6"/>
    </row>
    <row r="2836" spans="1:4" x14ac:dyDescent="0.2">
      <c r="A2836" s="3">
        <v>2831</v>
      </c>
      <c r="D2836" s="6"/>
    </row>
    <row r="2837" spans="1:4" x14ac:dyDescent="0.2">
      <c r="A2837" s="3">
        <v>2832</v>
      </c>
      <c r="D2837" s="7"/>
    </row>
    <row r="2838" spans="1:4" x14ac:dyDescent="0.2">
      <c r="A2838" s="3">
        <v>2833</v>
      </c>
      <c r="D2838" s="6"/>
    </row>
    <row r="2839" spans="1:4" x14ac:dyDescent="0.2">
      <c r="A2839" s="3">
        <v>2834</v>
      </c>
      <c r="D2839" s="6"/>
    </row>
    <row r="2840" spans="1:4" x14ac:dyDescent="0.2">
      <c r="A2840" s="3">
        <v>2835</v>
      </c>
      <c r="D2840" s="7"/>
    </row>
    <row r="2841" spans="1:4" x14ac:dyDescent="0.2">
      <c r="A2841" s="3">
        <v>2836</v>
      </c>
      <c r="D2841" s="7"/>
    </row>
    <row r="2842" spans="1:4" x14ac:dyDescent="0.2">
      <c r="A2842" s="3">
        <v>2837</v>
      </c>
      <c r="D2842" s="7"/>
    </row>
    <row r="2843" spans="1:4" x14ac:dyDescent="0.2">
      <c r="A2843" s="3">
        <v>2838</v>
      </c>
      <c r="D2843" s="7"/>
    </row>
    <row r="2844" spans="1:4" x14ac:dyDescent="0.2">
      <c r="A2844" s="3">
        <v>2839</v>
      </c>
      <c r="D2844" s="7"/>
    </row>
    <row r="2845" spans="1:4" x14ac:dyDescent="0.2">
      <c r="A2845" s="3">
        <v>2840</v>
      </c>
      <c r="D2845" s="7"/>
    </row>
    <row r="2846" spans="1:4" x14ac:dyDescent="0.2">
      <c r="A2846" s="3">
        <v>2841</v>
      </c>
      <c r="D2846" s="7"/>
    </row>
    <row r="2847" spans="1:4" x14ac:dyDescent="0.2">
      <c r="A2847" s="3">
        <v>2842</v>
      </c>
      <c r="D2847" s="7"/>
    </row>
    <row r="2848" spans="1:4" x14ac:dyDescent="0.2">
      <c r="A2848" s="3">
        <v>2843</v>
      </c>
      <c r="D2848" s="7"/>
    </row>
    <row r="2849" spans="1:4" x14ac:dyDescent="0.2">
      <c r="A2849" s="3">
        <v>2844</v>
      </c>
      <c r="D2849" s="7"/>
    </row>
    <row r="2850" spans="1:4" x14ac:dyDescent="0.2">
      <c r="A2850" s="3">
        <v>2845</v>
      </c>
      <c r="D2850" s="7"/>
    </row>
    <row r="2851" spans="1:4" x14ac:dyDescent="0.2">
      <c r="A2851" s="3">
        <v>2846</v>
      </c>
      <c r="D2851" s="7"/>
    </row>
    <row r="2852" spans="1:4" x14ac:dyDescent="0.2">
      <c r="A2852" s="3">
        <v>2847</v>
      </c>
      <c r="D2852" s="6"/>
    </row>
    <row r="2853" spans="1:4" x14ac:dyDescent="0.2">
      <c r="A2853" s="3">
        <v>2848</v>
      </c>
      <c r="D2853" s="6" t="s">
        <v>327</v>
      </c>
    </row>
    <row r="2854" spans="1:4" x14ac:dyDescent="0.2">
      <c r="A2854" s="3">
        <v>2849</v>
      </c>
      <c r="D2854" s="6"/>
    </row>
    <row r="2855" spans="1:4" x14ac:dyDescent="0.2">
      <c r="A2855" s="3">
        <v>2850</v>
      </c>
      <c r="D2855" s="6"/>
    </row>
    <row r="2856" spans="1:4" x14ac:dyDescent="0.2">
      <c r="A2856" s="3">
        <v>2851</v>
      </c>
      <c r="D2856" s="6"/>
    </row>
    <row r="2857" spans="1:4" x14ac:dyDescent="0.2">
      <c r="A2857" s="3">
        <v>2852</v>
      </c>
      <c r="D2857" s="6"/>
    </row>
    <row r="2858" spans="1:4" x14ac:dyDescent="0.2">
      <c r="A2858" s="3">
        <v>2853</v>
      </c>
      <c r="D2858" s="6"/>
    </row>
    <row r="2859" spans="1:4" x14ac:dyDescent="0.2">
      <c r="A2859" s="3">
        <v>2854</v>
      </c>
      <c r="D2859" s="6"/>
    </row>
    <row r="2860" spans="1:4" x14ac:dyDescent="0.2">
      <c r="A2860" s="3">
        <v>2855</v>
      </c>
      <c r="D2860" s="6"/>
    </row>
    <row r="2861" spans="1:4" x14ac:dyDescent="0.2">
      <c r="A2861" s="3">
        <v>2856</v>
      </c>
      <c r="D2861" s="6"/>
    </row>
    <row r="2862" spans="1:4" x14ac:dyDescent="0.2">
      <c r="A2862" s="3">
        <v>2857</v>
      </c>
      <c r="D2862" s="7"/>
    </row>
    <row r="2863" spans="1:4" x14ac:dyDescent="0.2">
      <c r="A2863" s="3">
        <v>2858</v>
      </c>
      <c r="D2863" s="7"/>
    </row>
    <row r="2864" spans="1:4" x14ac:dyDescent="0.2">
      <c r="A2864" s="3">
        <v>2859</v>
      </c>
      <c r="D2864" s="7"/>
    </row>
    <row r="2865" spans="1:4" x14ac:dyDescent="0.2">
      <c r="A2865" s="3">
        <v>2860</v>
      </c>
      <c r="D2865" s="7"/>
    </row>
    <row r="2866" spans="1:4" x14ac:dyDescent="0.2">
      <c r="A2866" s="3">
        <v>2861</v>
      </c>
      <c r="D2866" s="7"/>
    </row>
    <row r="2867" spans="1:4" x14ac:dyDescent="0.2">
      <c r="A2867" s="3">
        <v>2862</v>
      </c>
      <c r="D2867" s="7"/>
    </row>
    <row r="2868" spans="1:4" x14ac:dyDescent="0.2">
      <c r="A2868" s="3">
        <v>2863</v>
      </c>
      <c r="D2868" s="7"/>
    </row>
    <row r="2869" spans="1:4" x14ac:dyDescent="0.2">
      <c r="A2869" s="3">
        <v>2864</v>
      </c>
      <c r="D2869" s="7"/>
    </row>
    <row r="2870" spans="1:4" x14ac:dyDescent="0.2">
      <c r="A2870" s="3">
        <v>2865</v>
      </c>
      <c r="D2870" s="7"/>
    </row>
    <row r="2871" spans="1:4" x14ac:dyDescent="0.2">
      <c r="A2871" s="3">
        <v>2866</v>
      </c>
      <c r="D2871" s="7"/>
    </row>
    <row r="2872" spans="1:4" x14ac:dyDescent="0.2">
      <c r="A2872" s="3">
        <v>2867</v>
      </c>
      <c r="D2872" s="7"/>
    </row>
    <row r="2873" spans="1:4" x14ac:dyDescent="0.2">
      <c r="A2873" s="3">
        <v>2868</v>
      </c>
      <c r="D2873" s="7"/>
    </row>
    <row r="2874" spans="1:4" x14ac:dyDescent="0.2">
      <c r="A2874" s="3">
        <v>2869</v>
      </c>
      <c r="D2874" s="7"/>
    </row>
    <row r="2875" spans="1:4" x14ac:dyDescent="0.2">
      <c r="A2875" s="3">
        <v>2870</v>
      </c>
      <c r="D2875" s="7"/>
    </row>
    <row r="2876" spans="1:4" x14ac:dyDescent="0.2">
      <c r="A2876" s="3">
        <v>2871</v>
      </c>
      <c r="D2876" s="7"/>
    </row>
    <row r="2877" spans="1:4" x14ac:dyDescent="0.2">
      <c r="A2877" s="3">
        <v>2872</v>
      </c>
      <c r="D2877" s="7"/>
    </row>
    <row r="2878" spans="1:4" x14ac:dyDescent="0.2">
      <c r="A2878" s="3">
        <v>2873</v>
      </c>
      <c r="D2878" s="7"/>
    </row>
    <row r="2879" spans="1:4" x14ac:dyDescent="0.2">
      <c r="A2879" s="3">
        <v>2874</v>
      </c>
      <c r="D2879" s="7"/>
    </row>
    <row r="2880" spans="1:4" x14ac:dyDescent="0.2">
      <c r="A2880" s="3">
        <v>2875</v>
      </c>
      <c r="D2880" s="7"/>
    </row>
    <row r="2881" spans="1:4" x14ac:dyDescent="0.2">
      <c r="A2881" s="3">
        <v>2876</v>
      </c>
      <c r="D2881" s="7"/>
    </row>
    <row r="2882" spans="1:4" x14ac:dyDescent="0.2">
      <c r="A2882" s="3">
        <v>2877</v>
      </c>
      <c r="D2882" s="7"/>
    </row>
    <row r="2883" spans="1:4" x14ac:dyDescent="0.2">
      <c r="A2883" s="3">
        <v>2878</v>
      </c>
      <c r="D2883" s="7"/>
    </row>
    <row r="2884" spans="1:4" x14ac:dyDescent="0.2">
      <c r="A2884" s="3">
        <v>2879</v>
      </c>
      <c r="D2884" s="7"/>
    </row>
    <row r="2885" spans="1:4" x14ac:dyDescent="0.2">
      <c r="A2885" s="3">
        <v>2880</v>
      </c>
      <c r="D2885" s="7"/>
    </row>
    <row r="2886" spans="1:4" x14ac:dyDescent="0.2">
      <c r="A2886" s="3">
        <v>2881</v>
      </c>
      <c r="D2886" s="7"/>
    </row>
    <row r="2887" spans="1:4" x14ac:dyDescent="0.2">
      <c r="A2887" s="3">
        <v>2882</v>
      </c>
      <c r="D2887" s="7"/>
    </row>
    <row r="2888" spans="1:4" x14ac:dyDescent="0.2">
      <c r="A2888" s="3">
        <v>2883</v>
      </c>
      <c r="D2888" s="7"/>
    </row>
    <row r="2889" spans="1:4" x14ac:dyDescent="0.2">
      <c r="A2889" s="3">
        <v>2884</v>
      </c>
      <c r="D2889" s="7"/>
    </row>
    <row r="2890" spans="1:4" x14ac:dyDescent="0.2">
      <c r="A2890" s="3">
        <v>2885</v>
      </c>
      <c r="D2890" s="7"/>
    </row>
    <row r="2891" spans="1:4" x14ac:dyDescent="0.2">
      <c r="A2891">
        <v>2886</v>
      </c>
      <c r="B2891" s="14">
        <f>'EstExp 12-20'!E103</f>
        <v>0</v>
      </c>
      <c r="C2891" s="5">
        <f t="shared" ref="C2891:C2951" si="31">A2891-B2891</f>
        <v>2886</v>
      </c>
      <c r="D2891" s="6"/>
    </row>
    <row r="2892" spans="1:4" x14ac:dyDescent="0.2">
      <c r="A2892" s="3">
        <v>2887</v>
      </c>
      <c r="D2892" s="7"/>
    </row>
    <row r="2893" spans="1:4" x14ac:dyDescent="0.2">
      <c r="A2893">
        <v>2888</v>
      </c>
      <c r="B2893" s="14">
        <f>'EstExp 12-20'!E80</f>
        <v>0</v>
      </c>
      <c r="C2893" s="5">
        <f t="shared" si="31"/>
        <v>2888</v>
      </c>
      <c r="D2893" s="6"/>
    </row>
    <row r="2894" spans="1:4" x14ac:dyDescent="0.2">
      <c r="A2894">
        <v>2889</v>
      </c>
      <c r="B2894" s="14">
        <f>'EstExp 12-20'!E81</f>
        <v>0</v>
      </c>
      <c r="C2894" s="5">
        <f t="shared" si="31"/>
        <v>2889</v>
      </c>
      <c r="D2894" s="6"/>
    </row>
    <row r="2895" spans="1:4" x14ac:dyDescent="0.2">
      <c r="A2895">
        <v>2890</v>
      </c>
      <c r="B2895" s="14">
        <f>'EstExp 12-20'!E82</f>
        <v>0</v>
      </c>
      <c r="C2895" s="5">
        <f t="shared" si="31"/>
        <v>2890</v>
      </c>
      <c r="D2895" s="6"/>
    </row>
    <row r="2896" spans="1:4" x14ac:dyDescent="0.2">
      <c r="A2896">
        <v>2891</v>
      </c>
      <c r="B2896" s="14">
        <f>'EstExp 12-20'!E83</f>
        <v>0</v>
      </c>
      <c r="C2896" s="5">
        <f t="shared" si="31"/>
        <v>2891</v>
      </c>
      <c r="D2896" s="6"/>
    </row>
    <row r="2897" spans="1:4" x14ac:dyDescent="0.2">
      <c r="A2897">
        <v>2892</v>
      </c>
      <c r="B2897" s="14">
        <f>'EstExp 12-20'!E84</f>
        <v>0</v>
      </c>
      <c r="C2897" s="5">
        <f t="shared" si="31"/>
        <v>2892</v>
      </c>
      <c r="D2897" s="6"/>
    </row>
    <row r="2898" spans="1:4" x14ac:dyDescent="0.2">
      <c r="A2898">
        <v>2893</v>
      </c>
      <c r="B2898" s="14">
        <f>'EstExp 12-20'!E85</f>
        <v>0</v>
      </c>
      <c r="C2898" s="5">
        <f t="shared" si="31"/>
        <v>2893</v>
      </c>
      <c r="D2898" s="6"/>
    </row>
    <row r="2899" spans="1:4" x14ac:dyDescent="0.2">
      <c r="A2899">
        <v>2894</v>
      </c>
      <c r="B2899" s="14">
        <f>'EstExp 12-20'!H80</f>
        <v>0</v>
      </c>
      <c r="C2899" s="5">
        <f t="shared" si="31"/>
        <v>2894</v>
      </c>
      <c r="D2899" s="6"/>
    </row>
    <row r="2900" spans="1:4" x14ac:dyDescent="0.2">
      <c r="A2900">
        <v>2895</v>
      </c>
      <c r="B2900" s="14">
        <f>'EstExp 12-20'!H81</f>
        <v>0</v>
      </c>
      <c r="C2900" s="5">
        <f t="shared" si="31"/>
        <v>2895</v>
      </c>
      <c r="D2900" s="6"/>
    </row>
    <row r="2901" spans="1:4" x14ac:dyDescent="0.2">
      <c r="A2901">
        <v>2896</v>
      </c>
      <c r="B2901" s="14">
        <f>'EstExp 12-20'!H82</f>
        <v>0</v>
      </c>
      <c r="C2901" s="5">
        <f t="shared" si="31"/>
        <v>2896</v>
      </c>
      <c r="D2901" s="6"/>
    </row>
    <row r="2902" spans="1:4" x14ac:dyDescent="0.2">
      <c r="A2902">
        <v>2897</v>
      </c>
      <c r="B2902" s="14">
        <f>'EstExp 12-20'!H83</f>
        <v>0</v>
      </c>
      <c r="C2902" s="5">
        <f t="shared" si="31"/>
        <v>2897</v>
      </c>
      <c r="D2902" s="6"/>
    </row>
    <row r="2903" spans="1:4" x14ac:dyDescent="0.2">
      <c r="A2903">
        <v>2898</v>
      </c>
      <c r="B2903" s="14">
        <f>'EstExp 12-20'!H84</f>
        <v>0</v>
      </c>
      <c r="C2903" s="5">
        <f t="shared" si="31"/>
        <v>2898</v>
      </c>
      <c r="D2903" s="6"/>
    </row>
    <row r="2904" spans="1:4" x14ac:dyDescent="0.2">
      <c r="A2904">
        <v>2899</v>
      </c>
      <c r="B2904" s="14">
        <f>'EstExp 12-20'!H85</f>
        <v>0</v>
      </c>
      <c r="C2904" s="5">
        <f t="shared" si="31"/>
        <v>2899</v>
      </c>
      <c r="D2904" s="6"/>
    </row>
    <row r="2905" spans="1:4" x14ac:dyDescent="0.2">
      <c r="A2905" s="3">
        <v>2900</v>
      </c>
      <c r="D2905" s="6" t="s">
        <v>327</v>
      </c>
    </row>
    <row r="2906" spans="1:4" x14ac:dyDescent="0.2">
      <c r="A2906" s="3">
        <v>2901</v>
      </c>
      <c r="D2906" s="6" t="s">
        <v>327</v>
      </c>
    </row>
    <row r="2907" spans="1:4" x14ac:dyDescent="0.2">
      <c r="A2907" s="3">
        <v>2902</v>
      </c>
      <c r="D2907" s="6" t="s">
        <v>327</v>
      </c>
    </row>
    <row r="2908" spans="1:4" x14ac:dyDescent="0.2">
      <c r="A2908" s="3">
        <v>2903</v>
      </c>
      <c r="D2908" s="6" t="s">
        <v>327</v>
      </c>
    </row>
    <row r="2909" spans="1:4" x14ac:dyDescent="0.2">
      <c r="A2909" s="3">
        <v>2904</v>
      </c>
      <c r="D2909" s="6" t="s">
        <v>327</v>
      </c>
    </row>
    <row r="2910" spans="1:4" x14ac:dyDescent="0.2">
      <c r="A2910" s="3">
        <v>2905</v>
      </c>
      <c r="D2910" s="6" t="s">
        <v>327</v>
      </c>
    </row>
    <row r="2911" spans="1:4" x14ac:dyDescent="0.2">
      <c r="A2911" s="3">
        <v>2906</v>
      </c>
      <c r="D2911" s="6" t="s">
        <v>327</v>
      </c>
    </row>
    <row r="2912" spans="1:4" x14ac:dyDescent="0.2">
      <c r="A2912" s="3">
        <v>2907</v>
      </c>
      <c r="D2912" s="6" t="s">
        <v>327</v>
      </c>
    </row>
    <row r="2913" spans="1:4" x14ac:dyDescent="0.2">
      <c r="A2913" s="3">
        <v>2908</v>
      </c>
      <c r="D2913" s="6" t="s">
        <v>327</v>
      </c>
    </row>
    <row r="2914" spans="1:4" x14ac:dyDescent="0.2">
      <c r="A2914" s="3">
        <v>2909</v>
      </c>
      <c r="D2914" s="6" t="s">
        <v>327</v>
      </c>
    </row>
    <row r="2915" spans="1:4" x14ac:dyDescent="0.2">
      <c r="A2915" s="3">
        <v>2910</v>
      </c>
      <c r="D2915" s="6" t="s">
        <v>327</v>
      </c>
    </row>
    <row r="2916" spans="1:4" x14ac:dyDescent="0.2">
      <c r="A2916" s="3">
        <v>2911</v>
      </c>
      <c r="D2916" s="6" t="s">
        <v>327</v>
      </c>
    </row>
    <row r="2917" spans="1:4" x14ac:dyDescent="0.2">
      <c r="A2917">
        <v>2912</v>
      </c>
      <c r="B2917" s="14">
        <f>'EstExp 12-20'!K80</f>
        <v>0</v>
      </c>
      <c r="C2917" s="5">
        <f t="shared" si="31"/>
        <v>2912</v>
      </c>
      <c r="D2917" s="6"/>
    </row>
    <row r="2918" spans="1:4" x14ac:dyDescent="0.2">
      <c r="A2918">
        <v>2913</v>
      </c>
      <c r="B2918" s="14">
        <f>'EstExp 12-20'!K81</f>
        <v>0</v>
      </c>
      <c r="C2918" s="5">
        <f t="shared" si="31"/>
        <v>2913</v>
      </c>
      <c r="D2918" s="6"/>
    </row>
    <row r="2919" spans="1:4" x14ac:dyDescent="0.2">
      <c r="A2919">
        <v>2914</v>
      </c>
      <c r="B2919" s="14">
        <f>'EstExp 12-20'!K82</f>
        <v>0</v>
      </c>
      <c r="C2919" s="5">
        <f t="shared" si="31"/>
        <v>2914</v>
      </c>
      <c r="D2919" s="6"/>
    </row>
    <row r="2920" spans="1:4" x14ac:dyDescent="0.2">
      <c r="A2920">
        <v>2915</v>
      </c>
      <c r="B2920" s="14">
        <f>'EstExp 12-20'!K83</f>
        <v>0</v>
      </c>
      <c r="C2920" s="5">
        <f t="shared" si="31"/>
        <v>2915</v>
      </c>
      <c r="D2920" s="6"/>
    </row>
    <row r="2921" spans="1:4" x14ac:dyDescent="0.2">
      <c r="A2921">
        <v>2916</v>
      </c>
      <c r="B2921" s="14">
        <f>'EstExp 12-20'!K84</f>
        <v>0</v>
      </c>
      <c r="C2921" s="5">
        <f t="shared" si="31"/>
        <v>2916</v>
      </c>
      <c r="D2921" s="6"/>
    </row>
    <row r="2922" spans="1:4" x14ac:dyDescent="0.2">
      <c r="A2922">
        <v>2917</v>
      </c>
      <c r="B2922" s="14">
        <f>'EstExp 12-20'!K85</f>
        <v>0</v>
      </c>
      <c r="C2922" s="5">
        <f t="shared" si="31"/>
        <v>2917</v>
      </c>
      <c r="D2922" s="6"/>
    </row>
    <row r="2923" spans="1:4" x14ac:dyDescent="0.2">
      <c r="A2923">
        <v>2918</v>
      </c>
      <c r="B2923" s="14">
        <f>'EstExp 12-20'!H138</f>
        <v>0</v>
      </c>
      <c r="C2923" s="5">
        <f t="shared" si="31"/>
        <v>2918</v>
      </c>
      <c r="D2923" s="6"/>
    </row>
    <row r="2924" spans="1:4" x14ac:dyDescent="0.2">
      <c r="A2924">
        <v>2919</v>
      </c>
      <c r="B2924" s="14">
        <f>'EstExp 12-20'!H139</f>
        <v>0</v>
      </c>
      <c r="C2924" s="5">
        <f t="shared" si="31"/>
        <v>2919</v>
      </c>
      <c r="D2924" s="6"/>
    </row>
    <row r="2925" spans="1:4" x14ac:dyDescent="0.2">
      <c r="A2925">
        <v>2920</v>
      </c>
      <c r="B2925" s="14">
        <f>'EstExp 12-20'!H140</f>
        <v>0</v>
      </c>
      <c r="C2925" s="5">
        <f t="shared" si="31"/>
        <v>2920</v>
      </c>
      <c r="D2925" s="6"/>
    </row>
    <row r="2926" spans="1:4" x14ac:dyDescent="0.2">
      <c r="A2926" s="3">
        <v>2921</v>
      </c>
      <c r="D2926" s="6" t="s">
        <v>327</v>
      </c>
    </row>
    <row r="2927" spans="1:4" x14ac:dyDescent="0.2">
      <c r="A2927" s="3">
        <v>2922</v>
      </c>
      <c r="D2927" s="6" t="s">
        <v>327</v>
      </c>
    </row>
    <row r="2928" spans="1:4" x14ac:dyDescent="0.2">
      <c r="A2928" s="3">
        <v>2923</v>
      </c>
      <c r="D2928" s="6" t="s">
        <v>327</v>
      </c>
    </row>
    <row r="2929" spans="1:4" x14ac:dyDescent="0.2">
      <c r="A2929" s="3">
        <v>2924</v>
      </c>
      <c r="D2929" s="6" t="s">
        <v>327</v>
      </c>
    </row>
    <row r="2930" spans="1:4" x14ac:dyDescent="0.2">
      <c r="A2930">
        <v>2925</v>
      </c>
      <c r="B2930" s="14">
        <f>'EstExp 12-20'!K138</f>
        <v>0</v>
      </c>
      <c r="C2930" s="5">
        <f t="shared" si="31"/>
        <v>2925</v>
      </c>
      <c r="D2930" s="6"/>
    </row>
    <row r="2931" spans="1:4" x14ac:dyDescent="0.2">
      <c r="A2931">
        <v>2926</v>
      </c>
      <c r="B2931" s="14">
        <f>'EstExp 12-20'!K139</f>
        <v>0</v>
      </c>
      <c r="C2931" s="5">
        <f t="shared" si="31"/>
        <v>2926</v>
      </c>
      <c r="D2931" s="6"/>
    </row>
    <row r="2932" spans="1:4" x14ac:dyDescent="0.2">
      <c r="A2932">
        <v>2927</v>
      </c>
      <c r="B2932" s="14">
        <f>'EstExp 12-20'!K140</f>
        <v>0</v>
      </c>
      <c r="C2932" s="5">
        <f t="shared" si="31"/>
        <v>2927</v>
      </c>
      <c r="D2932" s="6"/>
    </row>
    <row r="2933" spans="1:4" x14ac:dyDescent="0.2">
      <c r="A2933">
        <v>2928</v>
      </c>
      <c r="B2933" s="14">
        <f>'EstExp 12-20'!E192</f>
        <v>0</v>
      </c>
      <c r="C2933" s="5">
        <f t="shared" si="31"/>
        <v>2928</v>
      </c>
      <c r="D2933" s="6"/>
    </row>
    <row r="2934" spans="1:4" x14ac:dyDescent="0.2">
      <c r="A2934">
        <v>2929</v>
      </c>
      <c r="B2934" s="14">
        <f>'EstExp 12-20'!E193</f>
        <v>0</v>
      </c>
      <c r="C2934" s="5">
        <f t="shared" si="31"/>
        <v>2929</v>
      </c>
      <c r="D2934" s="6"/>
    </row>
    <row r="2935" spans="1:4" x14ac:dyDescent="0.2">
      <c r="A2935">
        <v>2930</v>
      </c>
      <c r="B2935" s="14">
        <f>'EstExp 12-20'!E194</f>
        <v>0</v>
      </c>
      <c r="C2935" s="5">
        <f t="shared" si="31"/>
        <v>2930</v>
      </c>
      <c r="D2935" s="6"/>
    </row>
    <row r="2936" spans="1:4" x14ac:dyDescent="0.2">
      <c r="A2936">
        <v>2931</v>
      </c>
      <c r="B2936" s="14">
        <f>'EstExp 12-20'!E195</f>
        <v>0</v>
      </c>
      <c r="C2936" s="5">
        <f t="shared" si="31"/>
        <v>2931</v>
      </c>
      <c r="D2936" s="6"/>
    </row>
    <row r="2937" spans="1:4" x14ac:dyDescent="0.2">
      <c r="A2937">
        <v>2932</v>
      </c>
      <c r="B2937" s="14">
        <f>'EstExp 12-20'!E196</f>
        <v>0</v>
      </c>
      <c r="C2937" s="5">
        <f t="shared" si="31"/>
        <v>2932</v>
      </c>
      <c r="D2937" s="6"/>
    </row>
    <row r="2938" spans="1:4" x14ac:dyDescent="0.2">
      <c r="A2938">
        <v>2933</v>
      </c>
      <c r="B2938" s="14">
        <f>'EstExp 12-20'!E197</f>
        <v>0</v>
      </c>
      <c r="C2938" s="5">
        <f t="shared" si="31"/>
        <v>2933</v>
      </c>
      <c r="D2938" s="6"/>
    </row>
    <row r="2939" spans="1:4" x14ac:dyDescent="0.2">
      <c r="A2939">
        <v>2934</v>
      </c>
      <c r="B2939" s="14">
        <f>'EstExp 12-20'!H192</f>
        <v>0</v>
      </c>
      <c r="C2939" s="5">
        <f t="shared" si="31"/>
        <v>2934</v>
      </c>
      <c r="D2939" s="6"/>
    </row>
    <row r="2940" spans="1:4" x14ac:dyDescent="0.2">
      <c r="A2940">
        <v>2935</v>
      </c>
      <c r="B2940" s="14">
        <f>'EstExp 12-20'!H193</f>
        <v>0</v>
      </c>
      <c r="C2940" s="5">
        <f t="shared" si="31"/>
        <v>2935</v>
      </c>
      <c r="D2940" s="6"/>
    </row>
    <row r="2941" spans="1:4" x14ac:dyDescent="0.2">
      <c r="A2941">
        <v>2936</v>
      </c>
      <c r="B2941" s="14">
        <f>'EstExp 12-20'!H194</f>
        <v>0</v>
      </c>
      <c r="C2941" s="5">
        <f t="shared" si="31"/>
        <v>2936</v>
      </c>
      <c r="D2941" s="6"/>
    </row>
    <row r="2942" spans="1:4" x14ac:dyDescent="0.2">
      <c r="A2942">
        <v>2937</v>
      </c>
      <c r="B2942" s="14">
        <f>'EstExp 12-20'!H195</f>
        <v>0</v>
      </c>
      <c r="C2942" s="5">
        <f t="shared" si="31"/>
        <v>2937</v>
      </c>
      <c r="D2942" s="6"/>
    </row>
    <row r="2943" spans="1:4" x14ac:dyDescent="0.2">
      <c r="A2943">
        <v>2938</v>
      </c>
      <c r="B2943" s="14">
        <f>'EstExp 12-20'!H196</f>
        <v>0</v>
      </c>
      <c r="C2943" s="5">
        <f t="shared" si="31"/>
        <v>2938</v>
      </c>
      <c r="D2943" s="6"/>
    </row>
    <row r="2944" spans="1:4" x14ac:dyDescent="0.2">
      <c r="A2944">
        <v>2939</v>
      </c>
      <c r="B2944" s="14">
        <f>'EstExp 12-20'!H197</f>
        <v>0</v>
      </c>
      <c r="C2944" s="5">
        <f t="shared" si="31"/>
        <v>2939</v>
      </c>
      <c r="D2944" s="6"/>
    </row>
    <row r="2945" spans="1:4" x14ac:dyDescent="0.2">
      <c r="A2945" s="3">
        <v>2940</v>
      </c>
      <c r="D2945" s="7"/>
    </row>
    <row r="2946" spans="1:4" x14ac:dyDescent="0.2">
      <c r="A2946" s="3">
        <v>2941</v>
      </c>
      <c r="D2946" s="7"/>
    </row>
    <row r="2947" spans="1:4" x14ac:dyDescent="0.2">
      <c r="A2947" s="3">
        <v>2942</v>
      </c>
      <c r="D2947" s="7"/>
    </row>
    <row r="2948" spans="1:4" x14ac:dyDescent="0.2">
      <c r="A2948" s="3">
        <v>2943</v>
      </c>
      <c r="D2948" s="7"/>
    </row>
    <row r="2949" spans="1:4" x14ac:dyDescent="0.2">
      <c r="A2949" s="3">
        <v>2944</v>
      </c>
      <c r="D2949" s="7"/>
    </row>
    <row r="2950" spans="1:4" x14ac:dyDescent="0.2">
      <c r="A2950" s="3">
        <v>2945</v>
      </c>
      <c r="D2950" s="7"/>
    </row>
    <row r="2951" spans="1:4" x14ac:dyDescent="0.2">
      <c r="A2951">
        <v>2946</v>
      </c>
      <c r="B2951" s="14">
        <f>'EstExp 12-20'!K192</f>
        <v>0</v>
      </c>
      <c r="C2951" s="5">
        <f t="shared" si="31"/>
        <v>2946</v>
      </c>
      <c r="D2951" s="6"/>
    </row>
    <row r="2952" spans="1:4" x14ac:dyDescent="0.2">
      <c r="A2952">
        <v>2947</v>
      </c>
      <c r="B2952" s="14">
        <f>'EstExp 12-20'!K193</f>
        <v>0</v>
      </c>
      <c r="C2952" s="5">
        <f t="shared" ref="C2952:C3009" si="32">A2952-B2952</f>
        <v>2947</v>
      </c>
      <c r="D2952" s="6"/>
    </row>
    <row r="2953" spans="1:4" x14ac:dyDescent="0.2">
      <c r="A2953">
        <v>2948</v>
      </c>
      <c r="B2953" s="14">
        <f>'EstExp 12-20'!K194</f>
        <v>0</v>
      </c>
      <c r="C2953" s="5">
        <f t="shared" si="32"/>
        <v>2948</v>
      </c>
      <c r="D2953" s="6"/>
    </row>
    <row r="2954" spans="1:4" x14ac:dyDescent="0.2">
      <c r="A2954">
        <v>2949</v>
      </c>
      <c r="B2954" s="14">
        <f>'EstExp 12-20'!K195</f>
        <v>0</v>
      </c>
      <c r="C2954" s="5">
        <f t="shared" si="32"/>
        <v>2949</v>
      </c>
      <c r="D2954" s="6"/>
    </row>
    <row r="2955" spans="1:4" x14ac:dyDescent="0.2">
      <c r="A2955">
        <v>2950</v>
      </c>
      <c r="B2955" s="14">
        <f>'EstExp 12-20'!K196</f>
        <v>0</v>
      </c>
      <c r="C2955" s="5">
        <f t="shared" si="32"/>
        <v>2950</v>
      </c>
      <c r="D2955" s="6"/>
    </row>
    <row r="2956" spans="1:4" x14ac:dyDescent="0.2">
      <c r="A2956">
        <v>2951</v>
      </c>
      <c r="B2956" s="14">
        <f>'EstExp 12-20'!K197</f>
        <v>0</v>
      </c>
      <c r="C2956" s="5">
        <f t="shared" si="32"/>
        <v>2951</v>
      </c>
      <c r="D2956" s="6"/>
    </row>
    <row r="2957" spans="1:4" x14ac:dyDescent="0.2">
      <c r="A2957" s="3">
        <v>2952</v>
      </c>
      <c r="D2957" s="6"/>
    </row>
    <row r="2958" spans="1:4" x14ac:dyDescent="0.2">
      <c r="A2958" s="3">
        <v>2953</v>
      </c>
      <c r="D2958" s="7"/>
    </row>
    <row r="2959" spans="1:4" x14ac:dyDescent="0.2">
      <c r="A2959" s="3">
        <v>2954</v>
      </c>
      <c r="D2959" s="7"/>
    </row>
    <row r="2960" spans="1:4" x14ac:dyDescent="0.2">
      <c r="A2960" s="3">
        <v>2955</v>
      </c>
      <c r="D2960" s="7"/>
    </row>
    <row r="2961" spans="1:4" x14ac:dyDescent="0.2">
      <c r="A2961" s="3">
        <v>2956</v>
      </c>
      <c r="D2961" s="7"/>
    </row>
    <row r="2962" spans="1:4" x14ac:dyDescent="0.2">
      <c r="A2962" s="3">
        <v>2957</v>
      </c>
      <c r="D2962" s="7"/>
    </row>
    <row r="2963" spans="1:4" x14ac:dyDescent="0.2">
      <c r="A2963" s="3">
        <v>2958</v>
      </c>
      <c r="D2963" s="7"/>
    </row>
    <row r="2964" spans="1:4" x14ac:dyDescent="0.2">
      <c r="A2964" s="3">
        <v>2959</v>
      </c>
      <c r="D2964" s="7"/>
    </row>
    <row r="2965" spans="1:4" x14ac:dyDescent="0.2">
      <c r="A2965" s="3">
        <v>2960</v>
      </c>
      <c r="D2965" s="7"/>
    </row>
    <row r="2966" spans="1:4" x14ac:dyDescent="0.2">
      <c r="A2966" s="3">
        <v>2961</v>
      </c>
      <c r="D2966" s="7"/>
    </row>
    <row r="2967" spans="1:4" x14ac:dyDescent="0.2">
      <c r="A2967" s="3">
        <v>2962</v>
      </c>
      <c r="D2967" s="7"/>
    </row>
    <row r="2968" spans="1:4" x14ac:dyDescent="0.2">
      <c r="A2968" s="3">
        <v>2963</v>
      </c>
      <c r="D2968" s="7"/>
    </row>
    <row r="2969" spans="1:4" x14ac:dyDescent="0.2">
      <c r="A2969" s="3">
        <v>2964</v>
      </c>
      <c r="D2969" s="7"/>
    </row>
    <row r="2970" spans="1:4" x14ac:dyDescent="0.2">
      <c r="A2970" s="3">
        <v>2965</v>
      </c>
      <c r="D2970" s="7"/>
    </row>
    <row r="2971" spans="1:4" x14ac:dyDescent="0.2">
      <c r="A2971" s="3">
        <v>2966</v>
      </c>
      <c r="D2971" s="7"/>
    </row>
    <row r="2972" spans="1:4" x14ac:dyDescent="0.2">
      <c r="A2972" s="3">
        <v>2967</v>
      </c>
      <c r="D2972" s="7"/>
    </row>
    <row r="2973" spans="1:4" x14ac:dyDescent="0.2">
      <c r="A2973" s="3">
        <v>2968</v>
      </c>
      <c r="D2973" s="7"/>
    </row>
    <row r="2974" spans="1:4" x14ac:dyDescent="0.2">
      <c r="A2974" s="3">
        <v>2969</v>
      </c>
      <c r="D2974" s="7"/>
    </row>
    <row r="2975" spans="1:4" x14ac:dyDescent="0.2">
      <c r="A2975" s="3">
        <v>2970</v>
      </c>
      <c r="D2975" s="7"/>
    </row>
    <row r="2976" spans="1:4" x14ac:dyDescent="0.2">
      <c r="A2976" s="3">
        <v>2971</v>
      </c>
      <c r="D2976" s="7"/>
    </row>
    <row r="2977" spans="1:4" x14ac:dyDescent="0.2">
      <c r="A2977" s="3">
        <v>2972</v>
      </c>
      <c r="D2977" s="7"/>
    </row>
    <row r="2978" spans="1:4" x14ac:dyDescent="0.2">
      <c r="A2978" s="3">
        <v>2973</v>
      </c>
      <c r="D2978" s="7"/>
    </row>
    <row r="2979" spans="1:4" x14ac:dyDescent="0.2">
      <c r="A2979" s="3">
        <v>2974</v>
      </c>
      <c r="D2979" s="7"/>
    </row>
    <row r="2980" spans="1:4" x14ac:dyDescent="0.2">
      <c r="A2980" s="3">
        <v>2975</v>
      </c>
      <c r="D2980" s="7"/>
    </row>
    <row r="2981" spans="1:4" x14ac:dyDescent="0.2">
      <c r="A2981" s="3">
        <v>2976</v>
      </c>
      <c r="D2981" s="7"/>
    </row>
    <row r="2982" spans="1:4" x14ac:dyDescent="0.2">
      <c r="A2982" s="3">
        <v>2977</v>
      </c>
      <c r="D2982" s="7"/>
    </row>
    <row r="2983" spans="1:4" x14ac:dyDescent="0.2">
      <c r="A2983" s="3">
        <v>2978</v>
      </c>
      <c r="D2983" s="7"/>
    </row>
    <row r="2984" spans="1:4" x14ac:dyDescent="0.2">
      <c r="A2984" s="3">
        <v>2979</v>
      </c>
      <c r="D2984" s="7"/>
    </row>
    <row r="2985" spans="1:4" x14ac:dyDescent="0.2">
      <c r="A2985" s="3">
        <v>2980</v>
      </c>
      <c r="D2985" s="7"/>
    </row>
    <row r="2986" spans="1:4" x14ac:dyDescent="0.2">
      <c r="A2986" s="3">
        <v>2981</v>
      </c>
      <c r="D2986" s="7"/>
    </row>
    <row r="2987" spans="1:4" x14ac:dyDescent="0.2">
      <c r="A2987" s="3">
        <v>2982</v>
      </c>
      <c r="D2987" s="7"/>
    </row>
    <row r="2988" spans="1:4" x14ac:dyDescent="0.2">
      <c r="A2988" s="3">
        <v>2983</v>
      </c>
      <c r="D2988" s="7"/>
    </row>
    <row r="2989" spans="1:4" x14ac:dyDescent="0.2">
      <c r="A2989" s="3">
        <v>2984</v>
      </c>
      <c r="D2989" s="7"/>
    </row>
    <row r="2990" spans="1:4" x14ac:dyDescent="0.2">
      <c r="A2990" s="3">
        <v>2985</v>
      </c>
      <c r="D2990" s="7"/>
    </row>
    <row r="2991" spans="1:4" x14ac:dyDescent="0.2">
      <c r="A2991" s="3">
        <v>2986</v>
      </c>
      <c r="D2991" s="7"/>
    </row>
    <row r="2992" spans="1:4" x14ac:dyDescent="0.2">
      <c r="A2992" s="3">
        <v>2987</v>
      </c>
      <c r="D2992" s="7"/>
    </row>
    <row r="2993" spans="1:4" x14ac:dyDescent="0.2">
      <c r="A2993" s="3">
        <v>2988</v>
      </c>
      <c r="D2993" s="7"/>
    </row>
    <row r="2994" spans="1:4" x14ac:dyDescent="0.2">
      <c r="A2994" s="3">
        <v>2989</v>
      </c>
      <c r="D2994" s="7"/>
    </row>
    <row r="2995" spans="1:4" x14ac:dyDescent="0.2">
      <c r="A2995" s="3">
        <v>2990</v>
      </c>
      <c r="D2995" s="7"/>
    </row>
    <row r="2996" spans="1:4" x14ac:dyDescent="0.2">
      <c r="A2996" s="3">
        <v>2991</v>
      </c>
      <c r="D2996" s="7"/>
    </row>
    <row r="2997" spans="1:4" x14ac:dyDescent="0.2">
      <c r="A2997" s="3">
        <v>2992</v>
      </c>
      <c r="D2997" s="7"/>
    </row>
    <row r="2998" spans="1:4" x14ac:dyDescent="0.2">
      <c r="A2998" s="3">
        <v>2993</v>
      </c>
      <c r="D2998" s="7"/>
    </row>
    <row r="2999" spans="1:4" x14ac:dyDescent="0.2">
      <c r="A2999">
        <v>2994</v>
      </c>
      <c r="B2999" s="14">
        <f>'EstExp 12-20'!C10</f>
        <v>70000</v>
      </c>
      <c r="C2999" s="5">
        <f t="shared" si="32"/>
        <v>-67006</v>
      </c>
      <c r="D2999" s="6"/>
    </row>
    <row r="3000" spans="1:4" x14ac:dyDescent="0.2">
      <c r="A3000">
        <v>2995</v>
      </c>
      <c r="B3000" s="14">
        <f>'EstExp 12-20'!D10</f>
        <v>10000</v>
      </c>
      <c r="C3000" s="5">
        <f t="shared" si="32"/>
        <v>-7005</v>
      </c>
      <c r="D3000" s="6"/>
    </row>
    <row r="3001" spans="1:4" x14ac:dyDescent="0.2">
      <c r="A3001">
        <v>2996</v>
      </c>
      <c r="B3001" s="14">
        <f>'EstExp 12-20'!E10</f>
        <v>0</v>
      </c>
      <c r="C3001" s="5">
        <f t="shared" si="32"/>
        <v>2996</v>
      </c>
      <c r="D3001" s="6"/>
    </row>
    <row r="3002" spans="1:4" x14ac:dyDescent="0.2">
      <c r="A3002">
        <v>2997</v>
      </c>
      <c r="B3002" s="14">
        <f>'EstExp 12-20'!F10</f>
        <v>10000</v>
      </c>
      <c r="C3002" s="5">
        <f t="shared" si="32"/>
        <v>-7003</v>
      </c>
      <c r="D3002" s="6"/>
    </row>
    <row r="3003" spans="1:4" x14ac:dyDescent="0.2">
      <c r="A3003">
        <v>2998</v>
      </c>
      <c r="B3003" s="14">
        <f>'EstExp 12-20'!G10</f>
        <v>21000</v>
      </c>
      <c r="C3003" s="5">
        <f t="shared" si="32"/>
        <v>-18002</v>
      </c>
      <c r="D3003" s="6"/>
    </row>
    <row r="3004" spans="1:4" x14ac:dyDescent="0.2">
      <c r="A3004">
        <v>2999</v>
      </c>
      <c r="B3004" s="14">
        <f>'EstExp 12-20'!H10</f>
        <v>0</v>
      </c>
      <c r="C3004" s="5">
        <f t="shared" si="32"/>
        <v>2999</v>
      </c>
      <c r="D3004" s="6"/>
    </row>
    <row r="3005" spans="1:4" x14ac:dyDescent="0.2">
      <c r="A3005" s="3">
        <v>3000</v>
      </c>
      <c r="D3005" s="6" t="s">
        <v>327</v>
      </c>
    </row>
    <row r="3006" spans="1:4" x14ac:dyDescent="0.2">
      <c r="A3006">
        <v>3001</v>
      </c>
      <c r="B3006" s="14">
        <f>'EstExp 12-20'!K10</f>
        <v>111000</v>
      </c>
      <c r="C3006" s="5">
        <f t="shared" si="32"/>
        <v>-107999</v>
      </c>
      <c r="D3006" s="6"/>
    </row>
    <row r="3007" spans="1:4" x14ac:dyDescent="0.2">
      <c r="A3007" s="3">
        <v>3002</v>
      </c>
      <c r="D3007" s="6" t="s">
        <v>327</v>
      </c>
    </row>
    <row r="3008" spans="1:4" x14ac:dyDescent="0.2">
      <c r="A3008">
        <v>3003</v>
      </c>
      <c r="B3008" s="14">
        <f>'EstExp 12-20'!D223</f>
        <v>1000</v>
      </c>
      <c r="C3008" s="5">
        <f t="shared" si="32"/>
        <v>2003</v>
      </c>
      <c r="D3008" s="6"/>
    </row>
    <row r="3009" spans="1:4" x14ac:dyDescent="0.2">
      <c r="A3009">
        <v>3004</v>
      </c>
      <c r="B3009" s="14">
        <f>'EstExp 12-20'!K223</f>
        <v>1000</v>
      </c>
      <c r="C3009" s="5">
        <f t="shared" si="32"/>
        <v>2004</v>
      </c>
      <c r="D3009" s="6"/>
    </row>
    <row r="3010" spans="1:4" x14ac:dyDescent="0.2">
      <c r="A3010" s="3">
        <v>3005</v>
      </c>
      <c r="D3010" s="7"/>
    </row>
    <row r="3011" spans="1:4" x14ac:dyDescent="0.2">
      <c r="A3011" s="3">
        <v>3006</v>
      </c>
      <c r="D3011" s="7"/>
    </row>
    <row r="3012" spans="1:4" x14ac:dyDescent="0.2">
      <c r="A3012" s="3">
        <v>3007</v>
      </c>
      <c r="D3012" s="7"/>
    </row>
    <row r="3013" spans="1:4" x14ac:dyDescent="0.2">
      <c r="A3013" s="3">
        <v>3008</v>
      </c>
      <c r="D3013" s="7"/>
    </row>
    <row r="3014" spans="1:4" x14ac:dyDescent="0.2">
      <c r="A3014" s="3">
        <v>3009</v>
      </c>
      <c r="D3014" s="7"/>
    </row>
    <row r="3015" spans="1:4" x14ac:dyDescent="0.2">
      <c r="A3015" s="3">
        <v>3010</v>
      </c>
      <c r="D3015" s="6"/>
    </row>
    <row r="3016" spans="1:4" x14ac:dyDescent="0.2">
      <c r="A3016" s="3">
        <v>3011</v>
      </c>
      <c r="D3016" s="6"/>
    </row>
    <row r="3017" spans="1:4" x14ac:dyDescent="0.2">
      <c r="A3017" s="3">
        <v>3012</v>
      </c>
      <c r="D3017" s="7"/>
    </row>
    <row r="3018" spans="1:4" x14ac:dyDescent="0.2">
      <c r="A3018" s="3">
        <v>3013</v>
      </c>
      <c r="D3018" s="7"/>
    </row>
    <row r="3019" spans="1:4" x14ac:dyDescent="0.2">
      <c r="A3019" s="3">
        <v>3014</v>
      </c>
      <c r="D3019" s="7"/>
    </row>
    <row r="3020" spans="1:4" x14ac:dyDescent="0.2">
      <c r="A3020" s="3">
        <v>3015</v>
      </c>
      <c r="D3020" s="7"/>
    </row>
    <row r="3021" spans="1:4" x14ac:dyDescent="0.2">
      <c r="A3021" s="3">
        <v>3016</v>
      </c>
      <c r="D3021" s="7"/>
    </row>
    <row r="3022" spans="1:4" x14ac:dyDescent="0.2">
      <c r="A3022">
        <v>3017</v>
      </c>
      <c r="B3022" s="14">
        <f>'BudgetSum 2-4'!D35</f>
        <v>0</v>
      </c>
      <c r="C3022" s="5">
        <f t="shared" ref="C3022:C3029" si="33">A3022-B3022</f>
        <v>3017</v>
      </c>
      <c r="D3022" s="6"/>
    </row>
    <row r="3023" spans="1:4" x14ac:dyDescent="0.2">
      <c r="A3023">
        <v>3018</v>
      </c>
      <c r="B3023" s="14">
        <f>'BudgetSum 2-4'!D36</f>
        <v>0</v>
      </c>
      <c r="C3023" s="5">
        <f t="shared" si="33"/>
        <v>3018</v>
      </c>
      <c r="D3023" s="6"/>
    </row>
    <row r="3024" spans="1:4" x14ac:dyDescent="0.2">
      <c r="A3024">
        <v>3019</v>
      </c>
      <c r="B3024" s="14">
        <f>'BudgetSum 2-4'!D37</f>
        <v>0</v>
      </c>
      <c r="C3024" s="5">
        <f t="shared" si="33"/>
        <v>3019</v>
      </c>
      <c r="D3024" s="6"/>
    </row>
    <row r="3025" spans="1:4" x14ac:dyDescent="0.2">
      <c r="A3025" s="3">
        <v>3020</v>
      </c>
      <c r="D3025" s="7"/>
    </row>
    <row r="3026" spans="1:4" x14ac:dyDescent="0.2">
      <c r="A3026">
        <v>3021</v>
      </c>
      <c r="B3026" s="14">
        <f>'BudgetSum 2-4'!E35</f>
        <v>0</v>
      </c>
      <c r="C3026" s="5">
        <f t="shared" si="33"/>
        <v>3021</v>
      </c>
      <c r="D3026" s="6"/>
    </row>
    <row r="3027" spans="1:4" x14ac:dyDescent="0.2">
      <c r="A3027">
        <v>3022</v>
      </c>
      <c r="B3027" s="14">
        <f>'BudgetSum 2-4'!F35</f>
        <v>0</v>
      </c>
      <c r="C3027" s="5">
        <f t="shared" si="33"/>
        <v>3022</v>
      </c>
      <c r="D3027" s="6"/>
    </row>
    <row r="3028" spans="1:4" x14ac:dyDescent="0.2">
      <c r="A3028">
        <v>3023</v>
      </c>
      <c r="B3028" s="14">
        <f>'BudgetSum 2-4'!F36</f>
        <v>0</v>
      </c>
      <c r="C3028" s="5">
        <f t="shared" si="33"/>
        <v>3023</v>
      </c>
      <c r="D3028" s="6"/>
    </row>
    <row r="3029" spans="1:4" x14ac:dyDescent="0.2">
      <c r="A3029">
        <v>3024</v>
      </c>
      <c r="B3029" s="14">
        <f>'BudgetSum 2-4'!F37</f>
        <v>0</v>
      </c>
      <c r="C3029" s="5">
        <f t="shared" si="33"/>
        <v>3024</v>
      </c>
      <c r="D3029" s="6"/>
    </row>
    <row r="3030" spans="1:4" x14ac:dyDescent="0.2">
      <c r="A3030" s="3">
        <v>3025</v>
      </c>
      <c r="D3030" s="7"/>
    </row>
    <row r="3031" spans="1:4" x14ac:dyDescent="0.2">
      <c r="A3031" s="3">
        <v>3026</v>
      </c>
      <c r="D3031" s="7"/>
    </row>
    <row r="3032" spans="1:4" x14ac:dyDescent="0.2">
      <c r="A3032" s="3">
        <v>3027</v>
      </c>
      <c r="D3032" s="7"/>
    </row>
    <row r="3033" spans="1:4" x14ac:dyDescent="0.2">
      <c r="A3033" s="3">
        <v>3028</v>
      </c>
      <c r="D3033" s="7"/>
    </row>
    <row r="3034" spans="1:4" x14ac:dyDescent="0.2">
      <c r="A3034" s="3">
        <v>3029</v>
      </c>
      <c r="D3034" s="7"/>
    </row>
    <row r="3035" spans="1:4" x14ac:dyDescent="0.2">
      <c r="A3035" s="3">
        <v>3030</v>
      </c>
      <c r="D3035" s="7"/>
    </row>
    <row r="3036" spans="1:4" x14ac:dyDescent="0.2">
      <c r="A3036" s="3">
        <v>3031</v>
      </c>
      <c r="D3036" s="7"/>
    </row>
    <row r="3037" spans="1:4" x14ac:dyDescent="0.2">
      <c r="A3037" s="3">
        <v>3032</v>
      </c>
      <c r="D3037" s="7"/>
    </row>
    <row r="3038" spans="1:4" x14ac:dyDescent="0.2">
      <c r="A3038" s="3">
        <v>3033</v>
      </c>
      <c r="D3038" s="7"/>
    </row>
    <row r="3039" spans="1:4" x14ac:dyDescent="0.2">
      <c r="A3039" s="3">
        <v>3034</v>
      </c>
      <c r="D3039" s="7"/>
    </row>
    <row r="3040" spans="1:4" x14ac:dyDescent="0.2">
      <c r="A3040" s="3">
        <v>3035</v>
      </c>
      <c r="D3040" s="7"/>
    </row>
    <row r="3041" spans="1:4" x14ac:dyDescent="0.2">
      <c r="A3041" s="3">
        <v>3036</v>
      </c>
      <c r="D3041" s="7"/>
    </row>
    <row r="3042" spans="1:4" x14ac:dyDescent="0.2">
      <c r="A3042" s="3">
        <v>3037</v>
      </c>
      <c r="D3042" s="7"/>
    </row>
    <row r="3043" spans="1:4" x14ac:dyDescent="0.2">
      <c r="A3043" s="3">
        <v>3038</v>
      </c>
      <c r="D3043" s="7"/>
    </row>
    <row r="3044" spans="1:4" x14ac:dyDescent="0.2">
      <c r="A3044" s="3">
        <v>3039</v>
      </c>
      <c r="D3044" s="7"/>
    </row>
    <row r="3045" spans="1:4" x14ac:dyDescent="0.2">
      <c r="A3045" s="3">
        <v>3040</v>
      </c>
      <c r="D3045" s="7"/>
    </row>
    <row r="3046" spans="1:4" x14ac:dyDescent="0.2">
      <c r="A3046" s="3">
        <v>3041</v>
      </c>
      <c r="D3046" s="7"/>
    </row>
    <row r="3047" spans="1:4" x14ac:dyDescent="0.2">
      <c r="A3047" s="3">
        <v>3042</v>
      </c>
      <c r="D3047" s="7"/>
    </row>
    <row r="3048" spans="1:4" x14ac:dyDescent="0.2">
      <c r="A3048" s="3">
        <v>3043</v>
      </c>
      <c r="D3048" s="7"/>
    </row>
    <row r="3049" spans="1:4" x14ac:dyDescent="0.2">
      <c r="A3049" s="3">
        <v>3044</v>
      </c>
      <c r="D3049" s="7"/>
    </row>
    <row r="3050" spans="1:4" x14ac:dyDescent="0.2">
      <c r="A3050" s="3">
        <v>3045</v>
      </c>
      <c r="D3050" s="7"/>
    </row>
    <row r="3051" spans="1:4" x14ac:dyDescent="0.2">
      <c r="A3051" s="3">
        <v>3046</v>
      </c>
      <c r="D3051" s="7"/>
    </row>
    <row r="3052" spans="1:4" x14ac:dyDescent="0.2">
      <c r="A3052" s="3">
        <v>3047</v>
      </c>
      <c r="D3052" s="7"/>
    </row>
    <row r="3053" spans="1:4" x14ac:dyDescent="0.2">
      <c r="A3053" s="3">
        <v>3048</v>
      </c>
      <c r="D3053" s="7"/>
    </row>
    <row r="3054" spans="1:4" x14ac:dyDescent="0.2">
      <c r="A3054" s="3">
        <v>3049</v>
      </c>
      <c r="D3054" s="7"/>
    </row>
    <row r="3055" spans="1:4" x14ac:dyDescent="0.2">
      <c r="A3055" s="3">
        <v>3050</v>
      </c>
      <c r="D3055" s="7"/>
    </row>
    <row r="3056" spans="1:4" x14ac:dyDescent="0.2">
      <c r="A3056" s="3">
        <v>3051</v>
      </c>
      <c r="D3056" s="7"/>
    </row>
    <row r="3057" spans="1:4" x14ac:dyDescent="0.2">
      <c r="A3057" s="3">
        <v>3052</v>
      </c>
      <c r="D3057" s="7"/>
    </row>
    <row r="3058" spans="1:4" x14ac:dyDescent="0.2">
      <c r="A3058" s="3">
        <v>3053</v>
      </c>
      <c r="D3058" s="7"/>
    </row>
    <row r="3059" spans="1:4" x14ac:dyDescent="0.2">
      <c r="A3059" s="3">
        <v>3054</v>
      </c>
      <c r="D3059" s="7"/>
    </row>
    <row r="3060" spans="1:4" x14ac:dyDescent="0.2">
      <c r="A3060" s="3">
        <v>3055</v>
      </c>
      <c r="D3060" s="7"/>
    </row>
    <row r="3061" spans="1:4" x14ac:dyDescent="0.2">
      <c r="A3061" s="3">
        <v>3056</v>
      </c>
      <c r="D3061" s="7"/>
    </row>
    <row r="3062" spans="1:4" x14ac:dyDescent="0.2">
      <c r="A3062" s="3">
        <v>3057</v>
      </c>
      <c r="D3062" s="7"/>
    </row>
    <row r="3063" spans="1:4" x14ac:dyDescent="0.2">
      <c r="A3063" s="3">
        <v>3058</v>
      </c>
      <c r="D3063" s="7"/>
    </row>
    <row r="3064" spans="1:4" x14ac:dyDescent="0.2">
      <c r="A3064" s="3">
        <v>3059</v>
      </c>
      <c r="D3064" s="7"/>
    </row>
    <row r="3065" spans="1:4" x14ac:dyDescent="0.2">
      <c r="A3065" s="3">
        <v>3060</v>
      </c>
      <c r="D3065" s="7"/>
    </row>
    <row r="3066" spans="1:4" x14ac:dyDescent="0.2">
      <c r="A3066" s="3">
        <v>3061</v>
      </c>
      <c r="D3066" s="7"/>
    </row>
    <row r="3067" spans="1:4" x14ac:dyDescent="0.2">
      <c r="A3067" s="3">
        <v>3062</v>
      </c>
      <c r="D3067" s="7"/>
    </row>
    <row r="3068" spans="1:4" x14ac:dyDescent="0.2">
      <c r="A3068" s="3">
        <v>3063</v>
      </c>
      <c r="D3068" s="7"/>
    </row>
    <row r="3069" spans="1:4" x14ac:dyDescent="0.2">
      <c r="A3069" s="3">
        <v>3064</v>
      </c>
      <c r="D3069" s="7"/>
    </row>
    <row r="3070" spans="1:4" x14ac:dyDescent="0.2">
      <c r="A3070" s="3">
        <v>3065</v>
      </c>
      <c r="D3070" s="7"/>
    </row>
    <row r="3071" spans="1:4" x14ac:dyDescent="0.2">
      <c r="A3071" s="3">
        <v>3066</v>
      </c>
      <c r="D3071" s="7"/>
    </row>
    <row r="3072" spans="1:4" x14ac:dyDescent="0.2">
      <c r="A3072" s="3">
        <v>3067</v>
      </c>
      <c r="D3072" s="7"/>
    </row>
    <row r="3073" spans="1:4" x14ac:dyDescent="0.2">
      <c r="A3073" s="3">
        <v>3068</v>
      </c>
      <c r="D3073" s="7"/>
    </row>
    <row r="3074" spans="1:4" x14ac:dyDescent="0.2">
      <c r="A3074" s="3">
        <v>3069</v>
      </c>
      <c r="D3074" s="7"/>
    </row>
    <row r="3075" spans="1:4" x14ac:dyDescent="0.2">
      <c r="A3075" s="3">
        <v>3070</v>
      </c>
      <c r="D3075" s="7"/>
    </row>
    <row r="3076" spans="1:4" x14ac:dyDescent="0.2">
      <c r="A3076" s="3">
        <v>3071</v>
      </c>
      <c r="D3076" s="7"/>
    </row>
    <row r="3077" spans="1:4" x14ac:dyDescent="0.2">
      <c r="A3077" s="3">
        <v>3072</v>
      </c>
      <c r="D3077" s="7"/>
    </row>
    <row r="3078" spans="1:4" x14ac:dyDescent="0.2">
      <c r="A3078" s="3">
        <v>3073</v>
      </c>
      <c r="D3078" s="7"/>
    </row>
    <row r="3079" spans="1:4" x14ac:dyDescent="0.2">
      <c r="A3079" s="3">
        <v>3074</v>
      </c>
      <c r="D3079" s="7"/>
    </row>
    <row r="3080" spans="1:4" x14ac:dyDescent="0.2">
      <c r="A3080" s="3">
        <v>3075</v>
      </c>
      <c r="D3080" s="7"/>
    </row>
    <row r="3081" spans="1:4" x14ac:dyDescent="0.2">
      <c r="A3081" s="3">
        <v>3076</v>
      </c>
      <c r="D3081" s="7"/>
    </row>
    <row r="3082" spans="1:4" x14ac:dyDescent="0.2">
      <c r="A3082" s="3">
        <v>3077</v>
      </c>
      <c r="D3082" s="7"/>
    </row>
    <row r="3083" spans="1:4" x14ac:dyDescent="0.2">
      <c r="A3083" s="3">
        <v>3078</v>
      </c>
      <c r="D3083" s="7"/>
    </row>
    <row r="3084" spans="1:4" x14ac:dyDescent="0.2">
      <c r="A3084" s="3">
        <v>3079</v>
      </c>
      <c r="D3084" s="7"/>
    </row>
    <row r="3085" spans="1:4" x14ac:dyDescent="0.2">
      <c r="A3085" s="3">
        <v>3080</v>
      </c>
      <c r="D3085" s="7"/>
    </row>
    <row r="3086" spans="1:4" x14ac:dyDescent="0.2">
      <c r="A3086" s="3">
        <v>3081</v>
      </c>
      <c r="D3086" s="7"/>
    </row>
    <row r="3087" spans="1:4" x14ac:dyDescent="0.2">
      <c r="A3087" s="3">
        <v>3082</v>
      </c>
      <c r="D3087" s="7"/>
    </row>
    <row r="3088" spans="1:4" x14ac:dyDescent="0.2">
      <c r="A3088" s="3">
        <v>3083</v>
      </c>
      <c r="D3088" s="7"/>
    </row>
    <row r="3089" spans="1:4" x14ac:dyDescent="0.2">
      <c r="A3089" s="3">
        <v>3084</v>
      </c>
      <c r="D3089" s="7"/>
    </row>
    <row r="3090" spans="1:4" x14ac:dyDescent="0.2">
      <c r="A3090" s="3">
        <v>3085</v>
      </c>
      <c r="D3090" s="7"/>
    </row>
    <row r="3091" spans="1:4" x14ac:dyDescent="0.2">
      <c r="A3091" s="3">
        <v>3086</v>
      </c>
      <c r="D3091" s="7"/>
    </row>
    <row r="3092" spans="1:4" x14ac:dyDescent="0.2">
      <c r="A3092" s="3">
        <v>3087</v>
      </c>
      <c r="D3092" s="7"/>
    </row>
    <row r="3093" spans="1:4" x14ac:dyDescent="0.2">
      <c r="A3093" s="3">
        <v>3088</v>
      </c>
      <c r="D3093" s="7"/>
    </row>
    <row r="3094" spans="1:4" x14ac:dyDescent="0.2">
      <c r="A3094" s="3">
        <v>3089</v>
      </c>
      <c r="D3094" s="7"/>
    </row>
    <row r="3095" spans="1:4" x14ac:dyDescent="0.2">
      <c r="A3095" s="3">
        <v>3090</v>
      </c>
      <c r="D3095" s="7"/>
    </row>
    <row r="3096" spans="1:4" x14ac:dyDescent="0.2">
      <c r="A3096" s="3">
        <v>3091</v>
      </c>
      <c r="D3096" s="7"/>
    </row>
    <row r="3097" spans="1:4" x14ac:dyDescent="0.2">
      <c r="A3097" s="3">
        <v>3092</v>
      </c>
      <c r="D3097" s="7"/>
    </row>
    <row r="3098" spans="1:4" x14ac:dyDescent="0.2">
      <c r="A3098" s="3">
        <v>3093</v>
      </c>
      <c r="D3098" s="7"/>
    </row>
    <row r="3099" spans="1:4" x14ac:dyDescent="0.2">
      <c r="A3099" s="3">
        <v>3094</v>
      </c>
      <c r="D3099" s="7"/>
    </row>
    <row r="3100" spans="1:4" x14ac:dyDescent="0.2">
      <c r="A3100" s="3">
        <v>3095</v>
      </c>
      <c r="D3100" s="7"/>
    </row>
    <row r="3101" spans="1:4" x14ac:dyDescent="0.2">
      <c r="A3101" s="3">
        <v>3096</v>
      </c>
      <c r="D3101" s="7"/>
    </row>
    <row r="3102" spans="1:4" x14ac:dyDescent="0.2">
      <c r="A3102" s="3">
        <v>3097</v>
      </c>
      <c r="D3102" s="7"/>
    </row>
    <row r="3103" spans="1:4" x14ac:dyDescent="0.2">
      <c r="A3103" s="3">
        <v>3098</v>
      </c>
      <c r="D3103" s="7"/>
    </row>
    <row r="3104" spans="1:4" x14ac:dyDescent="0.2">
      <c r="A3104" s="3">
        <v>3099</v>
      </c>
      <c r="D3104" s="7"/>
    </row>
    <row r="3105" spans="1:4" x14ac:dyDescent="0.2">
      <c r="A3105">
        <v>3100</v>
      </c>
      <c r="B3105" s="14">
        <f>'BudgetSum 2-4'!D31</f>
        <v>0</v>
      </c>
      <c r="C3105" s="5">
        <f t="shared" ref="C3105:C3114" si="34">A3105-B3105</f>
        <v>3100</v>
      </c>
      <c r="D3105" s="6"/>
    </row>
    <row r="3106" spans="1:4" x14ac:dyDescent="0.2">
      <c r="A3106" s="3">
        <v>3101</v>
      </c>
      <c r="D3106" s="6" t="s">
        <v>327</v>
      </c>
    </row>
    <row r="3107" spans="1:4" x14ac:dyDescent="0.2">
      <c r="A3107" s="3">
        <v>3102</v>
      </c>
      <c r="D3107" s="7"/>
    </row>
    <row r="3108" spans="1:4" x14ac:dyDescent="0.2">
      <c r="A3108" s="3">
        <v>3103</v>
      </c>
      <c r="D3108" s="7"/>
    </row>
    <row r="3109" spans="1:4" x14ac:dyDescent="0.2">
      <c r="A3109" s="3">
        <v>3104</v>
      </c>
      <c r="D3109" s="7"/>
    </row>
    <row r="3110" spans="1:4" x14ac:dyDescent="0.2">
      <c r="A3110" s="3">
        <v>3105</v>
      </c>
      <c r="D3110" s="7"/>
    </row>
    <row r="3111" spans="1:4" x14ac:dyDescent="0.2">
      <c r="A3111" s="3">
        <v>3106</v>
      </c>
      <c r="D3111" s="7"/>
    </row>
    <row r="3112" spans="1:4" x14ac:dyDescent="0.2">
      <c r="A3112" s="3">
        <v>3107</v>
      </c>
      <c r="D3112" s="6" t="s">
        <v>327</v>
      </c>
    </row>
    <row r="3113" spans="1:4" x14ac:dyDescent="0.2">
      <c r="A3113" s="3">
        <v>3108</v>
      </c>
      <c r="D3113" s="7"/>
    </row>
    <row r="3114" spans="1:4" x14ac:dyDescent="0.2">
      <c r="A3114">
        <v>3109</v>
      </c>
      <c r="B3114" s="14">
        <f>'BudgetSum 2-4'!H54</f>
        <v>0</v>
      </c>
      <c r="C3114" s="5">
        <f t="shared" si="34"/>
        <v>3109</v>
      </c>
      <c r="D3114" s="6"/>
    </row>
    <row r="3115" spans="1:4" x14ac:dyDescent="0.2">
      <c r="A3115" s="3">
        <v>3110</v>
      </c>
      <c r="D3115" s="7"/>
    </row>
    <row r="3116" spans="1:4" x14ac:dyDescent="0.2">
      <c r="A3116" s="3">
        <v>3111</v>
      </c>
      <c r="D3116" s="7"/>
    </row>
    <row r="3117" spans="1:4" x14ac:dyDescent="0.2">
      <c r="A3117" s="3">
        <v>3112</v>
      </c>
      <c r="D3117" s="7"/>
    </row>
    <row r="3118" spans="1:4" x14ac:dyDescent="0.2">
      <c r="A3118" s="3">
        <v>3113</v>
      </c>
      <c r="D3118" s="7"/>
    </row>
    <row r="3119" spans="1:4" x14ac:dyDescent="0.2">
      <c r="A3119" s="3">
        <v>3114</v>
      </c>
      <c r="D3119" s="7"/>
    </row>
    <row r="3120" spans="1:4" x14ac:dyDescent="0.2">
      <c r="A3120" s="3">
        <v>3115</v>
      </c>
      <c r="D3120" s="7"/>
    </row>
    <row r="3121" spans="1:4" x14ac:dyDescent="0.2">
      <c r="A3121" s="3">
        <v>3116</v>
      </c>
      <c r="D3121" s="7"/>
    </row>
    <row r="3122" spans="1:4" x14ac:dyDescent="0.2">
      <c r="A3122" s="3">
        <v>3117</v>
      </c>
      <c r="D3122" s="7"/>
    </row>
    <row r="3123" spans="1:4" x14ac:dyDescent="0.2">
      <c r="A3123" s="3">
        <v>3118</v>
      </c>
      <c r="D3123" s="7"/>
    </row>
    <row r="3124" spans="1:4" x14ac:dyDescent="0.2">
      <c r="A3124" s="3">
        <v>3119</v>
      </c>
      <c r="D3124" s="7"/>
    </row>
    <row r="3125" spans="1:4" x14ac:dyDescent="0.2">
      <c r="A3125" s="3">
        <v>3120</v>
      </c>
      <c r="D3125" s="7"/>
    </row>
    <row r="3126" spans="1:4" x14ac:dyDescent="0.2">
      <c r="A3126" s="3">
        <v>3121</v>
      </c>
      <c r="D3126" s="7"/>
    </row>
    <row r="3127" spans="1:4" x14ac:dyDescent="0.2">
      <c r="A3127" s="3">
        <v>3122</v>
      </c>
      <c r="D3127" s="7"/>
    </row>
    <row r="3128" spans="1:4" x14ac:dyDescent="0.2">
      <c r="A3128" s="3">
        <v>3123</v>
      </c>
      <c r="D3128" s="7"/>
    </row>
    <row r="3129" spans="1:4" x14ac:dyDescent="0.2">
      <c r="A3129" s="3">
        <v>3124</v>
      </c>
      <c r="D3129" s="7"/>
    </row>
    <row r="3130" spans="1:4" x14ac:dyDescent="0.2">
      <c r="A3130" s="3">
        <v>3125</v>
      </c>
      <c r="D3130" s="7"/>
    </row>
    <row r="3131" spans="1:4" x14ac:dyDescent="0.2">
      <c r="A3131" s="3">
        <v>3126</v>
      </c>
      <c r="D3131" s="7"/>
    </row>
    <row r="3132" spans="1:4" x14ac:dyDescent="0.2">
      <c r="A3132" s="3">
        <v>3127</v>
      </c>
      <c r="D3132" s="7"/>
    </row>
    <row r="3133" spans="1:4" x14ac:dyDescent="0.2">
      <c r="A3133" s="3">
        <v>3128</v>
      </c>
      <c r="D3133" s="7"/>
    </row>
    <row r="3134" spans="1:4" x14ac:dyDescent="0.2">
      <c r="A3134" s="3">
        <v>3129</v>
      </c>
      <c r="D3134" s="7"/>
    </row>
    <row r="3135" spans="1:4" x14ac:dyDescent="0.2">
      <c r="A3135" s="3">
        <v>3130</v>
      </c>
      <c r="D3135" s="7"/>
    </row>
    <row r="3136" spans="1:4" x14ac:dyDescent="0.2">
      <c r="A3136" s="3">
        <v>3131</v>
      </c>
      <c r="D3136" s="7"/>
    </row>
    <row r="3137" spans="1:4" x14ac:dyDescent="0.2">
      <c r="A3137" s="3">
        <v>3132</v>
      </c>
      <c r="D3137" s="7"/>
    </row>
    <row r="3138" spans="1:4" x14ac:dyDescent="0.2">
      <c r="A3138" s="3">
        <v>3133</v>
      </c>
      <c r="D3138" s="7"/>
    </row>
    <row r="3139" spans="1:4" x14ac:dyDescent="0.2">
      <c r="A3139" s="3">
        <v>3134</v>
      </c>
      <c r="D3139" s="7"/>
    </row>
    <row r="3140" spans="1:4" x14ac:dyDescent="0.2">
      <c r="A3140" s="3">
        <v>3135</v>
      </c>
      <c r="D3140" s="7"/>
    </row>
    <row r="3141" spans="1:4" x14ac:dyDescent="0.2">
      <c r="A3141" s="3">
        <v>3136</v>
      </c>
      <c r="D3141" s="7"/>
    </row>
    <row r="3142" spans="1:4" x14ac:dyDescent="0.2">
      <c r="A3142" s="3">
        <v>3137</v>
      </c>
      <c r="D3142" s="7"/>
    </row>
    <row r="3143" spans="1:4" x14ac:dyDescent="0.2">
      <c r="A3143" s="3">
        <v>3138</v>
      </c>
      <c r="D3143" s="7"/>
    </row>
    <row r="3144" spans="1:4" x14ac:dyDescent="0.2">
      <c r="A3144" s="3">
        <v>3139</v>
      </c>
      <c r="D3144" s="7"/>
    </row>
    <row r="3145" spans="1:4" x14ac:dyDescent="0.2">
      <c r="A3145" s="3">
        <v>3140</v>
      </c>
      <c r="D3145" s="7"/>
    </row>
    <row r="3146" spans="1:4" x14ac:dyDescent="0.2">
      <c r="A3146" s="3">
        <v>3141</v>
      </c>
      <c r="D3146" s="7"/>
    </row>
    <row r="3147" spans="1:4" x14ac:dyDescent="0.2">
      <c r="A3147" s="3">
        <v>3142</v>
      </c>
      <c r="D3147" s="7"/>
    </row>
    <row r="3148" spans="1:4" x14ac:dyDescent="0.2">
      <c r="A3148" s="3">
        <v>3143</v>
      </c>
      <c r="D3148" s="7"/>
    </row>
    <row r="3149" spans="1:4" x14ac:dyDescent="0.2">
      <c r="A3149" s="3">
        <v>3144</v>
      </c>
      <c r="D3149" s="7"/>
    </row>
    <row r="3150" spans="1:4" x14ac:dyDescent="0.2">
      <c r="A3150" s="3">
        <v>3145</v>
      </c>
      <c r="D3150" s="7"/>
    </row>
    <row r="3151" spans="1:4" x14ac:dyDescent="0.2">
      <c r="A3151" s="3">
        <v>3146</v>
      </c>
      <c r="D3151" s="7"/>
    </row>
    <row r="3152" spans="1:4" x14ac:dyDescent="0.2">
      <c r="A3152" s="3">
        <v>3147</v>
      </c>
      <c r="D3152" s="7"/>
    </row>
    <row r="3153" spans="1:4" x14ac:dyDescent="0.2">
      <c r="A3153" s="3">
        <v>3148</v>
      </c>
      <c r="D3153" s="7"/>
    </row>
    <row r="3154" spans="1:4" x14ac:dyDescent="0.2">
      <c r="A3154" s="3">
        <v>3149</v>
      </c>
      <c r="D3154" s="7"/>
    </row>
    <row r="3155" spans="1:4" x14ac:dyDescent="0.2">
      <c r="A3155" s="3">
        <v>3150</v>
      </c>
      <c r="D3155" s="7"/>
    </row>
    <row r="3156" spans="1:4" x14ac:dyDescent="0.2">
      <c r="A3156" s="3">
        <v>3151</v>
      </c>
      <c r="D3156" s="7"/>
    </row>
    <row r="3157" spans="1:4" x14ac:dyDescent="0.2">
      <c r="A3157" s="3">
        <v>3152</v>
      </c>
      <c r="D3157" s="7"/>
    </row>
    <row r="3158" spans="1:4" x14ac:dyDescent="0.2">
      <c r="A3158" s="3">
        <v>3153</v>
      </c>
      <c r="D3158" s="7"/>
    </row>
    <row r="3159" spans="1:4" x14ac:dyDescent="0.2">
      <c r="A3159" s="3">
        <v>3154</v>
      </c>
      <c r="D3159" s="7"/>
    </row>
    <row r="3160" spans="1:4" x14ac:dyDescent="0.2">
      <c r="A3160" s="3">
        <v>3155</v>
      </c>
      <c r="D3160" s="7"/>
    </row>
    <row r="3161" spans="1:4" x14ac:dyDescent="0.2">
      <c r="A3161" s="3">
        <v>3156</v>
      </c>
      <c r="D3161" s="7"/>
    </row>
    <row r="3162" spans="1:4" x14ac:dyDescent="0.2">
      <c r="A3162" s="3">
        <v>3157</v>
      </c>
      <c r="D3162" s="7"/>
    </row>
    <row r="3163" spans="1:4" x14ac:dyDescent="0.2">
      <c r="A3163" s="3">
        <v>3158</v>
      </c>
      <c r="D3163" s="7"/>
    </row>
    <row r="3164" spans="1:4" x14ac:dyDescent="0.2">
      <c r="A3164" s="3">
        <v>3159</v>
      </c>
      <c r="D3164" s="7"/>
    </row>
    <row r="3165" spans="1:4" x14ac:dyDescent="0.2">
      <c r="A3165" s="3">
        <v>3160</v>
      </c>
      <c r="D3165" s="7"/>
    </row>
    <row r="3166" spans="1:4" x14ac:dyDescent="0.2">
      <c r="A3166" s="3">
        <v>3161</v>
      </c>
      <c r="D3166" s="7"/>
    </row>
    <row r="3167" spans="1:4" x14ac:dyDescent="0.2">
      <c r="A3167" s="3">
        <v>3162</v>
      </c>
      <c r="D3167" s="7"/>
    </row>
    <row r="3168" spans="1:4" x14ac:dyDescent="0.2">
      <c r="A3168" s="3">
        <v>3163</v>
      </c>
      <c r="D3168" s="7"/>
    </row>
    <row r="3169" spans="1:4" x14ac:dyDescent="0.2">
      <c r="A3169">
        <v>3164</v>
      </c>
      <c r="B3169" s="14">
        <f>'BudgetSum 2-4'!I5</f>
        <v>12400</v>
      </c>
      <c r="C3169" s="5">
        <f t="shared" ref="C3169:C3205" si="35">A3169-B3169</f>
        <v>-9236</v>
      </c>
      <c r="D3169" s="6"/>
    </row>
    <row r="3170" spans="1:4" x14ac:dyDescent="0.2">
      <c r="A3170">
        <v>3165</v>
      </c>
      <c r="B3170" s="14">
        <f>'BudgetSum 2-4'!I9</f>
        <v>12400</v>
      </c>
      <c r="C3170" s="5">
        <f t="shared" si="35"/>
        <v>-9235</v>
      </c>
      <c r="D3170" s="6"/>
    </row>
    <row r="3171" spans="1:4" x14ac:dyDescent="0.2">
      <c r="A3171">
        <v>3166</v>
      </c>
      <c r="B3171" s="14">
        <f>'BudgetSum 2-4'!I22</f>
        <v>12400</v>
      </c>
      <c r="C3171" s="5">
        <f t="shared" si="35"/>
        <v>-9234</v>
      </c>
      <c r="D3171" s="6"/>
    </row>
    <row r="3172" spans="1:4" x14ac:dyDescent="0.2">
      <c r="A3172">
        <v>3167</v>
      </c>
      <c r="B3172" s="14">
        <f>'BudgetSum 2-4'!C45</f>
        <v>0</v>
      </c>
      <c r="C3172" s="5">
        <f t="shared" si="35"/>
        <v>3167</v>
      </c>
      <c r="D3172" s="6"/>
    </row>
    <row r="3173" spans="1:4" x14ac:dyDescent="0.2">
      <c r="A3173">
        <v>3168</v>
      </c>
      <c r="B3173" s="14">
        <f>'BudgetSum 2-4'!C46</f>
        <v>0</v>
      </c>
      <c r="C3173" s="5">
        <f t="shared" si="35"/>
        <v>3168</v>
      </c>
      <c r="D3173" s="6"/>
    </row>
    <row r="3174" spans="1:4" x14ac:dyDescent="0.2">
      <c r="A3174">
        <v>3169</v>
      </c>
      <c r="B3174" s="14">
        <f>'BudgetSum 2-4'!C78</f>
        <v>0</v>
      </c>
      <c r="C3174" s="5">
        <f t="shared" si="35"/>
        <v>3169</v>
      </c>
      <c r="D3174" s="6"/>
    </row>
    <row r="3175" spans="1:4" x14ac:dyDescent="0.2">
      <c r="A3175">
        <v>3170</v>
      </c>
      <c r="B3175" s="14">
        <f>'BudgetSum 2-4'!C79</f>
        <v>0</v>
      </c>
      <c r="C3175" s="5">
        <f t="shared" si="35"/>
        <v>3170</v>
      </c>
      <c r="D3175" s="6"/>
    </row>
    <row r="3176" spans="1:4" x14ac:dyDescent="0.2">
      <c r="A3176">
        <v>3171</v>
      </c>
      <c r="B3176" s="14">
        <f>'BudgetSum 2-4'!C80</f>
        <v>0</v>
      </c>
      <c r="C3176" s="5">
        <f t="shared" si="35"/>
        <v>3171</v>
      </c>
      <c r="D3176" s="6"/>
    </row>
    <row r="3177" spans="1:4" x14ac:dyDescent="0.2">
      <c r="A3177" s="3">
        <v>3172</v>
      </c>
      <c r="D3177" s="6"/>
    </row>
    <row r="3178" spans="1:4" x14ac:dyDescent="0.2">
      <c r="A3178">
        <v>3173</v>
      </c>
      <c r="B3178" s="14">
        <f>'BudgetSum 2-4'!D45</f>
        <v>0</v>
      </c>
      <c r="C3178" s="5">
        <f t="shared" si="35"/>
        <v>3173</v>
      </c>
      <c r="D3178" s="6"/>
    </row>
    <row r="3179" spans="1:4" x14ac:dyDescent="0.2">
      <c r="A3179">
        <v>3174</v>
      </c>
      <c r="B3179" s="14">
        <f>'BudgetSum 2-4'!D46</f>
        <v>0</v>
      </c>
      <c r="C3179" s="5">
        <f t="shared" si="35"/>
        <v>3174</v>
      </c>
      <c r="D3179" s="6"/>
    </row>
    <row r="3180" spans="1:4" x14ac:dyDescent="0.2">
      <c r="A3180">
        <v>3175</v>
      </c>
      <c r="B3180" s="14">
        <f>'BudgetSum 2-4'!D78</f>
        <v>0</v>
      </c>
      <c r="C3180" s="5">
        <f t="shared" si="35"/>
        <v>3175</v>
      </c>
      <c r="D3180" s="6"/>
    </row>
    <row r="3181" spans="1:4" x14ac:dyDescent="0.2">
      <c r="A3181">
        <v>3176</v>
      </c>
      <c r="B3181" s="14">
        <f>'BudgetSum 2-4'!D79</f>
        <v>0</v>
      </c>
      <c r="C3181" s="5">
        <f t="shared" si="35"/>
        <v>3176</v>
      </c>
      <c r="D3181" s="6"/>
    </row>
    <row r="3182" spans="1:4" x14ac:dyDescent="0.2">
      <c r="A3182">
        <v>3177</v>
      </c>
      <c r="B3182" s="14">
        <f>'BudgetSum 2-4'!D80</f>
        <v>0</v>
      </c>
      <c r="C3182" s="5">
        <f t="shared" si="35"/>
        <v>3177</v>
      </c>
      <c r="D3182" s="6"/>
    </row>
    <row r="3183" spans="1:4" x14ac:dyDescent="0.2">
      <c r="A3183" s="3">
        <v>3178</v>
      </c>
      <c r="D3183" s="6"/>
    </row>
    <row r="3184" spans="1:4" x14ac:dyDescent="0.2">
      <c r="A3184" s="3">
        <v>3179</v>
      </c>
      <c r="D3184" s="7"/>
    </row>
    <row r="3185" spans="1:4" x14ac:dyDescent="0.2">
      <c r="A3185" s="3">
        <v>3180</v>
      </c>
      <c r="D3185" s="7"/>
    </row>
    <row r="3186" spans="1:4" x14ac:dyDescent="0.2">
      <c r="A3186" s="3">
        <v>3181</v>
      </c>
      <c r="D3186" s="7"/>
    </row>
    <row r="3187" spans="1:4" x14ac:dyDescent="0.2">
      <c r="A3187" s="3">
        <v>3182</v>
      </c>
      <c r="D3187" s="7"/>
    </row>
    <row r="3188" spans="1:4" x14ac:dyDescent="0.2">
      <c r="A3188" s="3">
        <v>3183</v>
      </c>
      <c r="D3188" s="7"/>
    </row>
    <row r="3189" spans="1:4" x14ac:dyDescent="0.2">
      <c r="A3189" s="3">
        <v>3184</v>
      </c>
      <c r="D3189" s="7"/>
    </row>
    <row r="3190" spans="1:4" x14ac:dyDescent="0.2">
      <c r="A3190" s="3">
        <v>3185</v>
      </c>
      <c r="D3190" s="7"/>
    </row>
    <row r="3191" spans="1:4" x14ac:dyDescent="0.2">
      <c r="A3191" s="3">
        <v>3186</v>
      </c>
      <c r="D3191" s="7"/>
    </row>
    <row r="3192" spans="1:4" x14ac:dyDescent="0.2">
      <c r="A3192" s="3">
        <v>3187</v>
      </c>
      <c r="D3192" s="7"/>
    </row>
    <row r="3193" spans="1:4" x14ac:dyDescent="0.2">
      <c r="A3193" s="3">
        <v>3188</v>
      </c>
      <c r="D3193" s="7"/>
    </row>
    <row r="3194" spans="1:4" x14ac:dyDescent="0.2">
      <c r="A3194" s="3">
        <v>3189</v>
      </c>
      <c r="D3194" s="7"/>
    </row>
    <row r="3195" spans="1:4" x14ac:dyDescent="0.2">
      <c r="A3195">
        <v>3190</v>
      </c>
      <c r="B3195" s="14">
        <f>'BudgetSum 2-4'!F45</f>
        <v>0</v>
      </c>
      <c r="C3195" s="5">
        <f t="shared" si="35"/>
        <v>3190</v>
      </c>
      <c r="D3195" s="6"/>
    </row>
    <row r="3196" spans="1:4" x14ac:dyDescent="0.2">
      <c r="A3196">
        <v>3191</v>
      </c>
      <c r="B3196" s="14">
        <f>'BudgetSum 2-4'!F46</f>
        <v>0</v>
      </c>
      <c r="C3196" s="5">
        <f t="shared" si="35"/>
        <v>3191</v>
      </c>
      <c r="D3196" s="6"/>
    </row>
    <row r="3197" spans="1:4" x14ac:dyDescent="0.2">
      <c r="A3197">
        <v>3192</v>
      </c>
      <c r="B3197" s="14">
        <f>'BudgetSum 2-4'!F78</f>
        <v>0</v>
      </c>
      <c r="C3197" s="5">
        <f t="shared" si="35"/>
        <v>3192</v>
      </c>
      <c r="D3197" s="6"/>
    </row>
    <row r="3198" spans="1:4" x14ac:dyDescent="0.2">
      <c r="A3198">
        <v>3193</v>
      </c>
      <c r="B3198" s="14">
        <f>'BudgetSum 2-4'!F79</f>
        <v>0</v>
      </c>
      <c r="C3198" s="5">
        <f t="shared" si="35"/>
        <v>3193</v>
      </c>
      <c r="D3198" s="6"/>
    </row>
    <row r="3199" spans="1:4" x14ac:dyDescent="0.2">
      <c r="A3199">
        <v>3194</v>
      </c>
      <c r="B3199" s="14">
        <f>'BudgetSum 2-4'!F80</f>
        <v>0</v>
      </c>
      <c r="C3199" s="5">
        <f t="shared" si="35"/>
        <v>3194</v>
      </c>
      <c r="D3199" s="6"/>
    </row>
    <row r="3200" spans="1:4" x14ac:dyDescent="0.2">
      <c r="A3200" s="3">
        <v>3195</v>
      </c>
      <c r="D3200" s="6"/>
    </row>
    <row r="3201" spans="1:4" x14ac:dyDescent="0.2">
      <c r="A3201">
        <v>3196</v>
      </c>
      <c r="B3201" s="14">
        <f>'BudgetSum 2-4'!G45</f>
        <v>0</v>
      </c>
      <c r="C3201" s="5">
        <f t="shared" si="35"/>
        <v>3196</v>
      </c>
      <c r="D3201" s="6"/>
    </row>
    <row r="3202" spans="1:4" x14ac:dyDescent="0.2">
      <c r="A3202">
        <v>3197</v>
      </c>
      <c r="B3202" s="14">
        <f>'BudgetSum 2-4'!G46</f>
        <v>0</v>
      </c>
      <c r="C3202" s="5">
        <f t="shared" si="35"/>
        <v>3197</v>
      </c>
      <c r="D3202" s="6"/>
    </row>
    <row r="3203" spans="1:4" x14ac:dyDescent="0.2">
      <c r="A3203">
        <v>3198</v>
      </c>
      <c r="B3203" s="14">
        <f>'BudgetSum 2-4'!G53</f>
        <v>0</v>
      </c>
      <c r="C3203" s="5">
        <f t="shared" si="35"/>
        <v>3198</v>
      </c>
      <c r="D3203" s="6"/>
    </row>
    <row r="3204" spans="1:4" x14ac:dyDescent="0.2">
      <c r="A3204">
        <v>3199</v>
      </c>
      <c r="B3204" s="14">
        <f>'BudgetSum 2-4'!G79</f>
        <v>0</v>
      </c>
      <c r="C3204" s="5">
        <f t="shared" si="35"/>
        <v>3199</v>
      </c>
      <c r="D3204" s="6"/>
    </row>
    <row r="3205" spans="1:4" x14ac:dyDescent="0.2">
      <c r="A3205">
        <v>3200</v>
      </c>
      <c r="B3205" s="14">
        <f>'BudgetSum 2-4'!G80</f>
        <v>0</v>
      </c>
      <c r="C3205" s="5">
        <f t="shared" si="35"/>
        <v>3200</v>
      </c>
      <c r="D3205" s="6"/>
    </row>
    <row r="3206" spans="1:4" x14ac:dyDescent="0.2">
      <c r="A3206" s="3">
        <v>3201</v>
      </c>
      <c r="D3206" s="6"/>
    </row>
    <row r="3207" spans="1:4" x14ac:dyDescent="0.2">
      <c r="A3207" s="3">
        <v>3202</v>
      </c>
      <c r="D3207" s="7"/>
    </row>
    <row r="3208" spans="1:4" x14ac:dyDescent="0.2">
      <c r="A3208" s="3">
        <v>3203</v>
      </c>
      <c r="D3208" s="7"/>
    </row>
    <row r="3209" spans="1:4" x14ac:dyDescent="0.2">
      <c r="A3209" s="3">
        <v>3204</v>
      </c>
      <c r="D3209" s="7"/>
    </row>
    <row r="3210" spans="1:4" x14ac:dyDescent="0.2">
      <c r="A3210" s="3">
        <v>3205</v>
      </c>
      <c r="D3210" s="7"/>
    </row>
    <row r="3211" spans="1:4" x14ac:dyDescent="0.2">
      <c r="A3211" s="3">
        <v>3206</v>
      </c>
      <c r="D3211" s="7"/>
    </row>
    <row r="3212" spans="1:4" x14ac:dyDescent="0.2">
      <c r="A3212" s="3">
        <v>3207</v>
      </c>
      <c r="D3212" s="7"/>
    </row>
    <row r="3213" spans="1:4" x14ac:dyDescent="0.2">
      <c r="A3213" s="3">
        <v>3208</v>
      </c>
      <c r="D3213" s="7"/>
    </row>
    <row r="3214" spans="1:4" x14ac:dyDescent="0.2">
      <c r="A3214" s="3">
        <v>3209</v>
      </c>
      <c r="D3214" s="7"/>
    </row>
    <row r="3215" spans="1:4" x14ac:dyDescent="0.2">
      <c r="A3215" s="3">
        <v>3210</v>
      </c>
      <c r="D3215" s="7"/>
    </row>
    <row r="3216" spans="1:4" x14ac:dyDescent="0.2">
      <c r="A3216" s="3">
        <v>3211</v>
      </c>
      <c r="D3216" s="7"/>
    </row>
    <row r="3217" spans="1:4" x14ac:dyDescent="0.2">
      <c r="A3217">
        <v>3212</v>
      </c>
      <c r="B3217" s="14">
        <f>'BudgetSum 2-4'!E45</f>
        <v>0</v>
      </c>
      <c r="C3217" s="5">
        <f t="shared" ref="C3217:C3267" si="36">A3217-B3217</f>
        <v>3212</v>
      </c>
      <c r="D3217" s="6"/>
    </row>
    <row r="3218" spans="1:4" x14ac:dyDescent="0.2">
      <c r="A3218">
        <v>3213</v>
      </c>
      <c r="B3218" s="14">
        <f>'BudgetSum 2-4'!E46</f>
        <v>0</v>
      </c>
      <c r="C3218" s="5">
        <f t="shared" si="36"/>
        <v>3213</v>
      </c>
      <c r="D3218" s="6"/>
    </row>
    <row r="3219" spans="1:4" x14ac:dyDescent="0.2">
      <c r="A3219">
        <v>3214</v>
      </c>
      <c r="B3219" s="14">
        <f>'BudgetSum 2-4'!E78</f>
        <v>0</v>
      </c>
      <c r="C3219" s="5">
        <f t="shared" si="36"/>
        <v>3214</v>
      </c>
      <c r="D3219" s="6"/>
    </row>
    <row r="3220" spans="1:4" x14ac:dyDescent="0.2">
      <c r="A3220">
        <v>3215</v>
      </c>
      <c r="B3220" s="14">
        <f>'BudgetSum 2-4'!E79</f>
        <v>0</v>
      </c>
      <c r="C3220" s="5">
        <f t="shared" si="36"/>
        <v>3215</v>
      </c>
      <c r="D3220" s="6"/>
    </row>
    <row r="3221" spans="1:4" x14ac:dyDescent="0.2">
      <c r="A3221">
        <v>3216</v>
      </c>
      <c r="B3221" s="14">
        <f>'BudgetSum 2-4'!E80</f>
        <v>0</v>
      </c>
      <c r="C3221" s="5">
        <f t="shared" si="36"/>
        <v>3216</v>
      </c>
      <c r="D3221" s="6"/>
    </row>
    <row r="3222" spans="1:4" x14ac:dyDescent="0.2">
      <c r="A3222" s="3">
        <v>3217</v>
      </c>
      <c r="D3222" s="6"/>
    </row>
    <row r="3223" spans="1:4" x14ac:dyDescent="0.2">
      <c r="A3223" s="3">
        <v>3218</v>
      </c>
      <c r="D3223" s="6" t="s">
        <v>327</v>
      </c>
    </row>
    <row r="3224" spans="1:4" x14ac:dyDescent="0.2">
      <c r="A3224" s="3">
        <v>3219</v>
      </c>
      <c r="D3224" s="6" t="s">
        <v>327</v>
      </c>
    </row>
    <row r="3225" spans="1:4" x14ac:dyDescent="0.2">
      <c r="A3225" s="3">
        <v>3220</v>
      </c>
      <c r="D3225" s="6" t="s">
        <v>327</v>
      </c>
    </row>
    <row r="3226" spans="1:4" x14ac:dyDescent="0.2">
      <c r="A3226" s="3">
        <v>3221</v>
      </c>
      <c r="D3226" s="6" t="s">
        <v>327</v>
      </c>
    </row>
    <row r="3227" spans="1:4" x14ac:dyDescent="0.2">
      <c r="A3227" s="3">
        <v>3222</v>
      </c>
      <c r="D3227" s="6" t="s">
        <v>327</v>
      </c>
    </row>
    <row r="3228" spans="1:4" x14ac:dyDescent="0.2">
      <c r="A3228">
        <v>3223</v>
      </c>
      <c r="D3228" s="6"/>
    </row>
    <row r="3229" spans="1:4" x14ac:dyDescent="0.2">
      <c r="A3229" s="3">
        <v>3224</v>
      </c>
      <c r="D3229" s="7"/>
    </row>
    <row r="3230" spans="1:4" x14ac:dyDescent="0.2">
      <c r="A3230" s="3">
        <v>3225</v>
      </c>
      <c r="D3230" s="7"/>
    </row>
    <row r="3231" spans="1:4" x14ac:dyDescent="0.2">
      <c r="A3231" s="3">
        <v>3226</v>
      </c>
      <c r="D3231" s="7"/>
    </row>
    <row r="3232" spans="1:4" x14ac:dyDescent="0.2">
      <c r="A3232" s="3">
        <v>3227</v>
      </c>
      <c r="D3232" s="7"/>
    </row>
    <row r="3233" spans="1:4" x14ac:dyDescent="0.2">
      <c r="A3233" s="3">
        <v>3228</v>
      </c>
      <c r="D3233" s="7"/>
    </row>
    <row r="3234" spans="1:4" x14ac:dyDescent="0.2">
      <c r="A3234" s="3">
        <v>3229</v>
      </c>
      <c r="D3234" s="7"/>
    </row>
    <row r="3235" spans="1:4" x14ac:dyDescent="0.2">
      <c r="A3235" s="3">
        <v>3230</v>
      </c>
      <c r="D3235" s="7"/>
    </row>
    <row r="3236" spans="1:4" x14ac:dyDescent="0.2">
      <c r="A3236" s="3">
        <v>3231</v>
      </c>
      <c r="D3236" s="7"/>
    </row>
    <row r="3237" spans="1:4" x14ac:dyDescent="0.2">
      <c r="A3237" s="3">
        <v>3232</v>
      </c>
      <c r="D3237" s="7"/>
    </row>
    <row r="3238" spans="1:4" x14ac:dyDescent="0.2">
      <c r="A3238" s="3">
        <v>3233</v>
      </c>
      <c r="D3238" s="7"/>
    </row>
    <row r="3239" spans="1:4" x14ac:dyDescent="0.2">
      <c r="A3239">
        <v>3234</v>
      </c>
      <c r="B3239" s="14">
        <f>'BudgetSum 2-4'!H45</f>
        <v>0</v>
      </c>
      <c r="C3239" s="5">
        <f t="shared" si="36"/>
        <v>3234</v>
      </c>
      <c r="D3239" s="6"/>
    </row>
    <row r="3240" spans="1:4" x14ac:dyDescent="0.2">
      <c r="A3240">
        <v>3235</v>
      </c>
      <c r="B3240" s="14">
        <f>'BudgetSum 2-4'!H46</f>
        <v>0</v>
      </c>
      <c r="C3240" s="5">
        <f t="shared" si="36"/>
        <v>3235</v>
      </c>
      <c r="D3240" s="6"/>
    </row>
    <row r="3241" spans="1:4" x14ac:dyDescent="0.2">
      <c r="A3241">
        <v>3236</v>
      </c>
      <c r="B3241" s="14">
        <f>'BudgetSum 2-4'!H78</f>
        <v>0</v>
      </c>
      <c r="C3241" s="5">
        <f t="shared" si="36"/>
        <v>3236</v>
      </c>
      <c r="D3241" s="6"/>
    </row>
    <row r="3242" spans="1:4" x14ac:dyDescent="0.2">
      <c r="A3242">
        <v>3237</v>
      </c>
      <c r="B3242" s="14">
        <f>'BudgetSum 2-4'!H79</f>
        <v>0</v>
      </c>
      <c r="C3242" s="5">
        <f t="shared" si="36"/>
        <v>3237</v>
      </c>
      <c r="D3242" s="6"/>
    </row>
    <row r="3243" spans="1:4" x14ac:dyDescent="0.2">
      <c r="A3243">
        <v>3238</v>
      </c>
      <c r="B3243" s="14">
        <f>'BudgetSum 2-4'!H80</f>
        <v>0</v>
      </c>
      <c r="C3243" s="5">
        <f t="shared" si="36"/>
        <v>3238</v>
      </c>
      <c r="D3243" s="6"/>
    </row>
    <row r="3244" spans="1:4" x14ac:dyDescent="0.2">
      <c r="A3244" s="3">
        <v>3239</v>
      </c>
      <c r="D3244" s="6"/>
    </row>
    <row r="3245" spans="1:4" x14ac:dyDescent="0.2">
      <c r="A3245" s="3">
        <v>3240</v>
      </c>
      <c r="D3245" s="7"/>
    </row>
    <row r="3246" spans="1:4" x14ac:dyDescent="0.2">
      <c r="A3246" s="3">
        <v>3241</v>
      </c>
      <c r="D3246" s="7"/>
    </row>
    <row r="3247" spans="1:4" x14ac:dyDescent="0.2">
      <c r="A3247" s="3">
        <v>3242</v>
      </c>
      <c r="D3247" s="7"/>
    </row>
    <row r="3248" spans="1:4" x14ac:dyDescent="0.2">
      <c r="A3248" s="3">
        <v>3243</v>
      </c>
      <c r="D3248" s="7"/>
    </row>
    <row r="3249" spans="1:4" x14ac:dyDescent="0.2">
      <c r="A3249" s="3">
        <v>3244</v>
      </c>
      <c r="D3249" s="7"/>
    </row>
    <row r="3250" spans="1:4" x14ac:dyDescent="0.2">
      <c r="A3250" s="3">
        <v>3245</v>
      </c>
      <c r="D3250" s="7"/>
    </row>
    <row r="3251" spans="1:4" x14ac:dyDescent="0.2">
      <c r="A3251" s="3">
        <v>3246</v>
      </c>
      <c r="D3251" s="7"/>
    </row>
    <row r="3252" spans="1:4" x14ac:dyDescent="0.2">
      <c r="A3252" s="3">
        <v>3247</v>
      </c>
      <c r="D3252" s="7"/>
    </row>
    <row r="3253" spans="1:4" x14ac:dyDescent="0.2">
      <c r="A3253" s="3">
        <v>3248</v>
      </c>
      <c r="D3253" s="7"/>
    </row>
    <row r="3254" spans="1:4" x14ac:dyDescent="0.2">
      <c r="A3254" s="3">
        <v>3249</v>
      </c>
      <c r="D3254" s="7"/>
    </row>
    <row r="3255" spans="1:4" x14ac:dyDescent="0.2">
      <c r="A3255" s="3">
        <v>3250</v>
      </c>
      <c r="D3255" s="7"/>
    </row>
    <row r="3256" spans="1:4" x14ac:dyDescent="0.2">
      <c r="A3256" s="3">
        <v>3251</v>
      </c>
      <c r="D3256" s="7"/>
    </row>
    <row r="3257" spans="1:4" x14ac:dyDescent="0.2">
      <c r="A3257" s="3">
        <v>3252</v>
      </c>
      <c r="D3257" s="7"/>
    </row>
    <row r="3258" spans="1:4" x14ac:dyDescent="0.2">
      <c r="A3258" s="3">
        <v>3253</v>
      </c>
      <c r="D3258" s="7"/>
    </row>
    <row r="3259" spans="1:4" x14ac:dyDescent="0.2">
      <c r="A3259" s="3">
        <v>3254</v>
      </c>
      <c r="D3259" s="7"/>
    </row>
    <row r="3260" spans="1:4" x14ac:dyDescent="0.2">
      <c r="A3260">
        <v>3255</v>
      </c>
      <c r="B3260" s="14">
        <f>'BudgetSum 2-4'!I45</f>
        <v>0</v>
      </c>
      <c r="C3260" s="5">
        <f t="shared" si="36"/>
        <v>3255</v>
      </c>
      <c r="D3260" s="6"/>
    </row>
    <row r="3261" spans="1:4" x14ac:dyDescent="0.2">
      <c r="A3261">
        <v>3256</v>
      </c>
      <c r="B3261" s="14">
        <f>'BudgetSum 2-4'!I46</f>
        <v>0</v>
      </c>
      <c r="C3261" s="5">
        <f t="shared" si="36"/>
        <v>3256</v>
      </c>
      <c r="D3261" s="6"/>
    </row>
    <row r="3262" spans="1:4" x14ac:dyDescent="0.2">
      <c r="A3262">
        <v>3257</v>
      </c>
      <c r="B3262" s="14">
        <f>'BudgetSum 2-4'!I79</f>
        <v>0</v>
      </c>
      <c r="C3262" s="5">
        <f t="shared" si="36"/>
        <v>3257</v>
      </c>
      <c r="D3262" s="6"/>
    </row>
    <row r="3263" spans="1:4" x14ac:dyDescent="0.2">
      <c r="A3263">
        <v>3258</v>
      </c>
      <c r="B3263" s="14">
        <f>'BudgetSum 2-4'!I80</f>
        <v>0</v>
      </c>
      <c r="C3263" s="5">
        <f t="shared" si="36"/>
        <v>3258</v>
      </c>
      <c r="D3263" s="6"/>
    </row>
    <row r="3264" spans="1:4" x14ac:dyDescent="0.2">
      <c r="A3264" s="3">
        <v>3259</v>
      </c>
      <c r="D3264" s="6"/>
    </row>
    <row r="3265" spans="1:4" x14ac:dyDescent="0.2">
      <c r="A3265">
        <v>3260</v>
      </c>
      <c r="B3265" s="14">
        <f>'BudgetSum 2-4'!I3</f>
        <v>104129</v>
      </c>
      <c r="C3265" s="5">
        <f t="shared" si="36"/>
        <v>-100869</v>
      </c>
      <c r="D3265" s="6"/>
    </row>
    <row r="3266" spans="1:4" x14ac:dyDescent="0.2">
      <c r="A3266" s="3">
        <v>3261</v>
      </c>
      <c r="D3266" s="6"/>
    </row>
    <row r="3267" spans="1:4" x14ac:dyDescent="0.2">
      <c r="A3267">
        <v>3262</v>
      </c>
      <c r="B3267" s="14">
        <f>'BudgetSum 2-4'!I81</f>
        <v>116529</v>
      </c>
      <c r="C3267" s="5">
        <f t="shared" si="36"/>
        <v>-113267</v>
      </c>
      <c r="D3267" s="6"/>
    </row>
    <row r="3268" spans="1:4" x14ac:dyDescent="0.2">
      <c r="A3268" s="3">
        <v>3263</v>
      </c>
      <c r="D3268" s="7"/>
    </row>
    <row r="3269" spans="1:4" x14ac:dyDescent="0.2">
      <c r="A3269" s="3">
        <v>3264</v>
      </c>
      <c r="D3269" s="7"/>
    </row>
    <row r="3270" spans="1:4" x14ac:dyDescent="0.2">
      <c r="A3270" s="3">
        <v>3265</v>
      </c>
      <c r="D3270" s="7"/>
    </row>
    <row r="3271" spans="1:4" x14ac:dyDescent="0.2">
      <c r="A3271" s="3">
        <v>3266</v>
      </c>
      <c r="D3271" s="7"/>
    </row>
    <row r="3272" spans="1:4" x14ac:dyDescent="0.2">
      <c r="A3272" s="3">
        <v>3267</v>
      </c>
      <c r="D3272" s="7"/>
    </row>
    <row r="3273" spans="1:4" x14ac:dyDescent="0.2">
      <c r="A3273" s="3">
        <v>3268</v>
      </c>
      <c r="D3273" s="7"/>
    </row>
    <row r="3274" spans="1:4" x14ac:dyDescent="0.2">
      <c r="A3274" s="3">
        <v>3269</v>
      </c>
      <c r="D3274" s="7"/>
    </row>
    <row r="3275" spans="1:4" x14ac:dyDescent="0.2">
      <c r="A3275" s="3">
        <v>3270</v>
      </c>
      <c r="D3275" s="7"/>
    </row>
    <row r="3276" spans="1:4" x14ac:dyDescent="0.2">
      <c r="A3276" s="3">
        <v>3271</v>
      </c>
      <c r="D3276" s="7"/>
    </row>
    <row r="3277" spans="1:4" x14ac:dyDescent="0.2">
      <c r="A3277" s="3">
        <v>3272</v>
      </c>
      <c r="D3277" s="7"/>
    </row>
    <row r="3278" spans="1:4" x14ac:dyDescent="0.2">
      <c r="A3278" s="3">
        <v>3273</v>
      </c>
      <c r="D3278" s="7"/>
    </row>
    <row r="3279" spans="1:4" x14ac:dyDescent="0.2">
      <c r="A3279" s="3">
        <v>3274</v>
      </c>
      <c r="D3279" s="7"/>
    </row>
    <row r="3280" spans="1:4" x14ac:dyDescent="0.2">
      <c r="A3280" s="3">
        <v>3275</v>
      </c>
      <c r="D3280" s="7"/>
    </row>
    <row r="3281" spans="1:4" x14ac:dyDescent="0.2">
      <c r="A3281" s="3">
        <v>3276</v>
      </c>
      <c r="D3281" s="7"/>
    </row>
    <row r="3282" spans="1:4" x14ac:dyDescent="0.2">
      <c r="A3282" s="3">
        <v>3277</v>
      </c>
      <c r="D3282" s="7"/>
    </row>
    <row r="3283" spans="1:4" x14ac:dyDescent="0.2">
      <c r="A3283" s="3">
        <v>3278</v>
      </c>
      <c r="D3283" s="7"/>
    </row>
    <row r="3284" spans="1:4" x14ac:dyDescent="0.2">
      <c r="A3284" s="3">
        <v>3279</v>
      </c>
      <c r="D3284" s="7"/>
    </row>
    <row r="3285" spans="1:4" x14ac:dyDescent="0.2">
      <c r="A3285" s="3">
        <v>3280</v>
      </c>
      <c r="D3285" s="7"/>
    </row>
    <row r="3286" spans="1:4" x14ac:dyDescent="0.2">
      <c r="A3286" s="3">
        <v>3281</v>
      </c>
      <c r="D3286" s="7"/>
    </row>
    <row r="3287" spans="1:4" x14ac:dyDescent="0.2">
      <c r="A3287" s="3">
        <v>3282</v>
      </c>
      <c r="D3287" s="7"/>
    </row>
    <row r="3288" spans="1:4" x14ac:dyDescent="0.2">
      <c r="A3288" s="3">
        <v>3283</v>
      </c>
      <c r="D3288" s="7"/>
    </row>
    <row r="3289" spans="1:4" x14ac:dyDescent="0.2">
      <c r="A3289" s="3">
        <v>3284</v>
      </c>
      <c r="D3289" s="7"/>
    </row>
    <row r="3290" spans="1:4" x14ac:dyDescent="0.2">
      <c r="A3290" s="3">
        <v>3285</v>
      </c>
      <c r="D3290" s="7"/>
    </row>
    <row r="3291" spans="1:4" x14ac:dyDescent="0.2">
      <c r="A3291" s="3">
        <v>3286</v>
      </c>
      <c r="D3291" s="7"/>
    </row>
    <row r="3292" spans="1:4" x14ac:dyDescent="0.2">
      <c r="A3292" s="3">
        <v>3287</v>
      </c>
      <c r="D3292" s="7"/>
    </row>
    <row r="3293" spans="1:4" x14ac:dyDescent="0.2">
      <c r="A3293" s="3">
        <v>3288</v>
      </c>
      <c r="D3293" s="7"/>
    </row>
    <row r="3294" spans="1:4" x14ac:dyDescent="0.2">
      <c r="A3294" s="3">
        <v>3289</v>
      </c>
      <c r="D3294" s="7"/>
    </row>
    <row r="3295" spans="1:4" x14ac:dyDescent="0.2">
      <c r="A3295" s="3">
        <v>3290</v>
      </c>
      <c r="D3295" s="7"/>
    </row>
    <row r="3296" spans="1:4" x14ac:dyDescent="0.2">
      <c r="A3296" s="3">
        <v>3291</v>
      </c>
      <c r="D3296" s="7"/>
    </row>
    <row r="3297" spans="1:4" x14ac:dyDescent="0.2">
      <c r="A3297" s="3">
        <v>3292</v>
      </c>
      <c r="D3297" s="7"/>
    </row>
    <row r="3298" spans="1:4" x14ac:dyDescent="0.2">
      <c r="A3298" s="3">
        <v>3293</v>
      </c>
      <c r="D3298" s="7"/>
    </row>
    <row r="3299" spans="1:4" x14ac:dyDescent="0.2">
      <c r="A3299" s="3">
        <v>3294</v>
      </c>
      <c r="D3299" s="7"/>
    </row>
    <row r="3300" spans="1:4" x14ac:dyDescent="0.2">
      <c r="A3300" s="3">
        <v>3295</v>
      </c>
      <c r="D3300" s="7"/>
    </row>
    <row r="3301" spans="1:4" x14ac:dyDescent="0.2">
      <c r="A3301" s="3">
        <v>3296</v>
      </c>
      <c r="D3301" s="7"/>
    </row>
    <row r="3302" spans="1:4" x14ac:dyDescent="0.2">
      <c r="A3302" s="3">
        <v>3297</v>
      </c>
      <c r="D3302" s="7"/>
    </row>
    <row r="3303" spans="1:4" x14ac:dyDescent="0.2">
      <c r="A3303" s="3">
        <v>3298</v>
      </c>
      <c r="D3303" s="7"/>
    </row>
    <row r="3304" spans="1:4" x14ac:dyDescent="0.2">
      <c r="A3304" s="3">
        <v>3299</v>
      </c>
      <c r="D3304" s="7"/>
    </row>
    <row r="3305" spans="1:4" x14ac:dyDescent="0.2">
      <c r="A3305" s="3">
        <v>3300</v>
      </c>
      <c r="D3305" s="7"/>
    </row>
    <row r="3306" spans="1:4" x14ac:dyDescent="0.2">
      <c r="A3306" s="3">
        <v>3301</v>
      </c>
      <c r="D3306" s="7"/>
    </row>
    <row r="3307" spans="1:4" x14ac:dyDescent="0.2">
      <c r="A3307" s="3">
        <v>3302</v>
      </c>
      <c r="D3307" s="7"/>
    </row>
    <row r="3308" spans="1:4" x14ac:dyDescent="0.2">
      <c r="A3308" s="3">
        <v>3303</v>
      </c>
      <c r="D3308" s="7"/>
    </row>
    <row r="3309" spans="1:4" x14ac:dyDescent="0.2">
      <c r="A3309" s="3">
        <v>3304</v>
      </c>
      <c r="D3309" s="7"/>
    </row>
    <row r="3310" spans="1:4" x14ac:dyDescent="0.2">
      <c r="A3310">
        <v>3305</v>
      </c>
      <c r="B3310" s="14">
        <f>'EstExp 12-20'!C8</f>
        <v>150000</v>
      </c>
      <c r="C3310" s="5">
        <f t="shared" ref="C3310:C3335" si="37">A3310-B3310</f>
        <v>-146695</v>
      </c>
      <c r="D3310" s="6"/>
    </row>
    <row r="3311" spans="1:4" x14ac:dyDescent="0.2">
      <c r="A3311">
        <v>3306</v>
      </c>
      <c r="B3311" s="14">
        <f>'EstExp 12-20'!C19</f>
        <v>0</v>
      </c>
      <c r="C3311" s="5">
        <f t="shared" si="37"/>
        <v>3306</v>
      </c>
      <c r="D3311" s="6"/>
    </row>
    <row r="3312" spans="1:4" x14ac:dyDescent="0.2">
      <c r="A3312">
        <v>3307</v>
      </c>
      <c r="B3312" s="14">
        <f>'EstExp 12-20'!D8</f>
        <v>9000</v>
      </c>
      <c r="C3312" s="5">
        <f t="shared" si="37"/>
        <v>-5693</v>
      </c>
      <c r="D3312" s="6"/>
    </row>
    <row r="3313" spans="1:4" x14ac:dyDescent="0.2">
      <c r="A3313">
        <v>3308</v>
      </c>
      <c r="B3313" s="14">
        <f>'EstExp 12-20'!D19</f>
        <v>0</v>
      </c>
      <c r="C3313" s="5">
        <f t="shared" si="37"/>
        <v>3308</v>
      </c>
      <c r="D3313" s="6"/>
    </row>
    <row r="3314" spans="1:4" x14ac:dyDescent="0.2">
      <c r="A3314">
        <v>3309</v>
      </c>
      <c r="B3314" s="14">
        <f>'EstExp 12-20'!E8</f>
        <v>0</v>
      </c>
      <c r="C3314" s="5">
        <f t="shared" si="37"/>
        <v>3309</v>
      </c>
      <c r="D3314" s="6"/>
    </row>
    <row r="3315" spans="1:4" x14ac:dyDescent="0.2">
      <c r="A3315">
        <v>3310</v>
      </c>
      <c r="B3315" s="14">
        <f>'EstExp 12-20'!E19</f>
        <v>0</v>
      </c>
      <c r="C3315" s="5">
        <f t="shared" si="37"/>
        <v>3310</v>
      </c>
      <c r="D3315" s="6"/>
    </row>
    <row r="3316" spans="1:4" x14ac:dyDescent="0.2">
      <c r="A3316">
        <v>3311</v>
      </c>
      <c r="B3316" s="14">
        <f>'EstExp 12-20'!F8</f>
        <v>100</v>
      </c>
      <c r="C3316" s="5">
        <f t="shared" si="37"/>
        <v>3211</v>
      </c>
      <c r="D3316" s="6"/>
    </row>
    <row r="3317" spans="1:4" x14ac:dyDescent="0.2">
      <c r="A3317">
        <v>3312</v>
      </c>
      <c r="B3317" s="14">
        <f>'EstExp 12-20'!F19</f>
        <v>0</v>
      </c>
      <c r="C3317" s="5">
        <f t="shared" si="37"/>
        <v>3312</v>
      </c>
      <c r="D3317" s="6"/>
    </row>
    <row r="3318" spans="1:4" x14ac:dyDescent="0.2">
      <c r="A3318">
        <v>3313</v>
      </c>
      <c r="B3318" s="14">
        <f>'EstExp 12-20'!G8</f>
        <v>0</v>
      </c>
      <c r="C3318" s="5">
        <f t="shared" si="37"/>
        <v>3313</v>
      </c>
      <c r="D3318" s="6"/>
    </row>
    <row r="3319" spans="1:4" x14ac:dyDescent="0.2">
      <c r="A3319">
        <v>3314</v>
      </c>
      <c r="B3319" s="14">
        <f>'EstExp 12-20'!G19</f>
        <v>0</v>
      </c>
      <c r="C3319" s="5">
        <f t="shared" si="37"/>
        <v>3314</v>
      </c>
      <c r="D3319" s="6"/>
    </row>
    <row r="3320" spans="1:4" x14ac:dyDescent="0.2">
      <c r="A3320">
        <v>3315</v>
      </c>
      <c r="B3320" s="14">
        <f>'EstExp 12-20'!H8</f>
        <v>0</v>
      </c>
      <c r="C3320" s="5">
        <f t="shared" si="37"/>
        <v>3315</v>
      </c>
      <c r="D3320" s="6"/>
    </row>
    <row r="3321" spans="1:4" x14ac:dyDescent="0.2">
      <c r="A3321">
        <v>3316</v>
      </c>
      <c r="B3321" s="14">
        <f>'EstExp 12-20'!H19</f>
        <v>0</v>
      </c>
      <c r="C3321" s="5">
        <f t="shared" si="37"/>
        <v>3316</v>
      </c>
      <c r="D3321" s="6"/>
    </row>
    <row r="3322" spans="1:4" x14ac:dyDescent="0.2">
      <c r="A3322" s="3">
        <v>3317</v>
      </c>
      <c r="D3322" s="6" t="s">
        <v>327</v>
      </c>
    </row>
    <row r="3323" spans="1:4" x14ac:dyDescent="0.2">
      <c r="A3323" s="3">
        <v>3318</v>
      </c>
      <c r="D3323" s="6" t="s">
        <v>327</v>
      </c>
    </row>
    <row r="3324" spans="1:4" x14ac:dyDescent="0.2">
      <c r="A3324">
        <v>3319</v>
      </c>
      <c r="B3324" s="14">
        <f>'EstExp 12-20'!K8</f>
        <v>159100</v>
      </c>
      <c r="C3324" s="5">
        <f t="shared" si="37"/>
        <v>-155781</v>
      </c>
      <c r="D3324" s="6"/>
    </row>
    <row r="3325" spans="1:4" x14ac:dyDescent="0.2">
      <c r="A3325">
        <v>3320</v>
      </c>
      <c r="B3325" s="14">
        <f>'EstExp 12-20'!K19</f>
        <v>0</v>
      </c>
      <c r="C3325" s="5">
        <f t="shared" si="37"/>
        <v>3320</v>
      </c>
      <c r="D3325" s="6"/>
    </row>
    <row r="3326" spans="1:4" x14ac:dyDescent="0.2">
      <c r="A3326" s="3">
        <v>3321</v>
      </c>
      <c r="D3326" s="7"/>
    </row>
    <row r="3327" spans="1:4" x14ac:dyDescent="0.2">
      <c r="A3327" s="3">
        <v>3322</v>
      </c>
      <c r="D3327" s="7"/>
    </row>
    <row r="3328" spans="1:4" x14ac:dyDescent="0.2">
      <c r="A3328" s="3">
        <v>3323</v>
      </c>
      <c r="D3328" s="7"/>
    </row>
    <row r="3329" spans="1:4" x14ac:dyDescent="0.2">
      <c r="A3329" s="3">
        <v>3324</v>
      </c>
      <c r="D3329" s="7"/>
    </row>
    <row r="3330" spans="1:4" x14ac:dyDescent="0.2">
      <c r="A3330" s="3">
        <v>3325</v>
      </c>
      <c r="D3330" s="7"/>
    </row>
    <row r="3331" spans="1:4" x14ac:dyDescent="0.2">
      <c r="A3331">
        <v>3326</v>
      </c>
      <c r="B3331" s="14">
        <f>'EstExp 12-20'!D219</f>
        <v>11000</v>
      </c>
      <c r="C3331" s="5">
        <f t="shared" si="37"/>
        <v>-7674</v>
      </c>
      <c r="D3331" s="6"/>
    </row>
    <row r="3332" spans="1:4" x14ac:dyDescent="0.2">
      <c r="A3332">
        <v>3327</v>
      </c>
      <c r="B3332" s="14">
        <f>'EstExp 12-20'!D221</f>
        <v>16500</v>
      </c>
      <c r="C3332" s="5">
        <f t="shared" si="37"/>
        <v>-13173</v>
      </c>
      <c r="D3332" s="6"/>
    </row>
    <row r="3333" spans="1:4" x14ac:dyDescent="0.2">
      <c r="A3333">
        <v>3328</v>
      </c>
      <c r="B3333" s="14">
        <f>'EstExp 12-20'!D232</f>
        <v>0</v>
      </c>
      <c r="C3333" s="5">
        <f t="shared" si="37"/>
        <v>3328</v>
      </c>
      <c r="D3333" s="6"/>
    </row>
    <row r="3334" spans="1:4" x14ac:dyDescent="0.2">
      <c r="A3334">
        <v>3329</v>
      </c>
      <c r="B3334" s="14">
        <f>'EstExp 12-20'!K219</f>
        <v>11000</v>
      </c>
      <c r="C3334" s="5">
        <f t="shared" si="37"/>
        <v>-7671</v>
      </c>
      <c r="D3334" s="6"/>
    </row>
    <row r="3335" spans="1:4" x14ac:dyDescent="0.2">
      <c r="A3335">
        <v>3330</v>
      </c>
      <c r="B3335" s="14">
        <f>'EstExp 12-20'!K221</f>
        <v>16500</v>
      </c>
      <c r="C3335" s="5">
        <f t="shared" si="37"/>
        <v>-13170</v>
      </c>
      <c r="D3335" s="6"/>
    </row>
    <row r="3336" spans="1:4" x14ac:dyDescent="0.2">
      <c r="A3336">
        <v>3331</v>
      </c>
      <c r="B3336" s="14">
        <f>'EstExp 12-20'!K232</f>
        <v>0</v>
      </c>
      <c r="C3336" s="5">
        <f t="shared" ref="C3336:C3371" si="38">A3336-B3336</f>
        <v>3331</v>
      </c>
      <c r="D3336" s="6"/>
    </row>
    <row r="3337" spans="1:4" x14ac:dyDescent="0.2">
      <c r="A3337" s="3">
        <v>3332</v>
      </c>
      <c r="D3337" s="7"/>
    </row>
    <row r="3338" spans="1:4" x14ac:dyDescent="0.2">
      <c r="A3338" s="3">
        <v>3333</v>
      </c>
      <c r="D3338" s="7"/>
    </row>
    <row r="3339" spans="1:4" x14ac:dyDescent="0.2">
      <c r="A3339" s="3">
        <v>3334</v>
      </c>
      <c r="D3339" s="7"/>
    </row>
    <row r="3340" spans="1:4" x14ac:dyDescent="0.2">
      <c r="A3340" s="3">
        <v>3335</v>
      </c>
      <c r="D3340" s="7"/>
    </row>
    <row r="3341" spans="1:4" x14ac:dyDescent="0.2">
      <c r="A3341" s="3">
        <v>3336</v>
      </c>
      <c r="D3341" s="7"/>
    </row>
    <row r="3342" spans="1:4" x14ac:dyDescent="0.2">
      <c r="A3342" s="3">
        <v>3337</v>
      </c>
      <c r="D3342" s="7"/>
    </row>
    <row r="3343" spans="1:4" x14ac:dyDescent="0.2">
      <c r="A3343" s="3">
        <v>3338</v>
      </c>
      <c r="D3343" s="6"/>
    </row>
    <row r="3344" spans="1:4" x14ac:dyDescent="0.2">
      <c r="A3344" s="3">
        <v>3339</v>
      </c>
      <c r="D3344" s="7"/>
    </row>
    <row r="3345" spans="1:4" x14ac:dyDescent="0.2">
      <c r="A3345" s="3">
        <v>3340</v>
      </c>
      <c r="D3345" s="7"/>
    </row>
    <row r="3346" spans="1:4" x14ac:dyDescent="0.2">
      <c r="A3346" s="3">
        <v>3341</v>
      </c>
      <c r="D3346" s="7"/>
    </row>
    <row r="3347" spans="1:4" x14ac:dyDescent="0.2">
      <c r="A3347" s="3">
        <v>3342</v>
      </c>
      <c r="D3347" s="7"/>
    </row>
    <row r="3348" spans="1:4" x14ac:dyDescent="0.2">
      <c r="A3348" s="3">
        <v>3343</v>
      </c>
      <c r="D3348" s="7"/>
    </row>
    <row r="3349" spans="1:4" x14ac:dyDescent="0.2">
      <c r="A3349">
        <v>3344</v>
      </c>
      <c r="B3349" s="14">
        <f>'BudgetSum 2-4'!C6</f>
        <v>0</v>
      </c>
      <c r="C3349" s="5">
        <f t="shared" si="38"/>
        <v>3344</v>
      </c>
      <c r="D3349" s="6"/>
    </row>
    <row r="3350" spans="1:4" x14ac:dyDescent="0.2">
      <c r="A3350">
        <v>3345</v>
      </c>
      <c r="B3350" s="14">
        <f>'BudgetSum 2-4'!D6</f>
        <v>0</v>
      </c>
      <c r="C3350" s="5">
        <f t="shared" si="38"/>
        <v>3345</v>
      </c>
      <c r="D3350" s="6"/>
    </row>
    <row r="3351" spans="1:4" x14ac:dyDescent="0.2">
      <c r="A3351" s="3">
        <v>3346</v>
      </c>
      <c r="D3351" s="7"/>
    </row>
    <row r="3352" spans="1:4" x14ac:dyDescent="0.2">
      <c r="A3352">
        <v>3347</v>
      </c>
      <c r="B3352" s="14">
        <f>'BudgetSum 2-4'!F6</f>
        <v>0</v>
      </c>
      <c r="C3352" s="5">
        <f t="shared" si="38"/>
        <v>3347</v>
      </c>
      <c r="D3352" s="6"/>
    </row>
    <row r="3353" spans="1:4" x14ac:dyDescent="0.2">
      <c r="A3353">
        <v>3348</v>
      </c>
      <c r="B3353" s="14">
        <f>'BudgetSum 2-4'!G6</f>
        <v>0</v>
      </c>
      <c r="C3353" s="5">
        <f t="shared" si="38"/>
        <v>3348</v>
      </c>
      <c r="D3353" s="6"/>
    </row>
    <row r="3354" spans="1:4" x14ac:dyDescent="0.2">
      <c r="A3354" s="3">
        <v>3349</v>
      </c>
      <c r="D3354" s="7"/>
    </row>
    <row r="3355" spans="1:4" x14ac:dyDescent="0.2">
      <c r="A3355">
        <v>3350</v>
      </c>
      <c r="B3355" s="15">
        <f>'CashSum 5'!C3</f>
        <v>1305408</v>
      </c>
      <c r="C3355" s="5">
        <f t="shared" si="38"/>
        <v>-1302058</v>
      </c>
      <c r="D3355" s="6"/>
    </row>
    <row r="3356" spans="1:4" x14ac:dyDescent="0.2">
      <c r="A3356" s="3">
        <v>3351</v>
      </c>
      <c r="D3356" s="6"/>
    </row>
    <row r="3357" spans="1:4" x14ac:dyDescent="0.2">
      <c r="A3357" s="3">
        <v>3352</v>
      </c>
      <c r="D3357" s="6"/>
    </row>
    <row r="3358" spans="1:4" x14ac:dyDescent="0.2">
      <c r="A3358">
        <v>3353</v>
      </c>
      <c r="B3358" s="15">
        <f>'CashSum 5'!D3</f>
        <v>461341</v>
      </c>
      <c r="C3358" s="5">
        <f t="shared" si="38"/>
        <v>-457988</v>
      </c>
      <c r="D3358" s="6"/>
    </row>
    <row r="3359" spans="1:4" x14ac:dyDescent="0.2">
      <c r="A3359" s="3">
        <v>3354</v>
      </c>
      <c r="D3359" s="6"/>
    </row>
    <row r="3360" spans="1:4" x14ac:dyDescent="0.2">
      <c r="A3360" s="3">
        <v>3355</v>
      </c>
      <c r="D3360" s="6"/>
    </row>
    <row r="3361" spans="1:4" x14ac:dyDescent="0.2">
      <c r="A3361">
        <v>3356</v>
      </c>
      <c r="B3361" s="15">
        <f>'CashSum 5'!E3</f>
        <v>60308</v>
      </c>
      <c r="C3361" s="5">
        <f t="shared" si="38"/>
        <v>-56952</v>
      </c>
      <c r="D3361" s="6"/>
    </row>
    <row r="3362" spans="1:4" x14ac:dyDescent="0.2">
      <c r="A3362" s="3">
        <v>3357</v>
      </c>
      <c r="D3362" s="6"/>
    </row>
    <row r="3363" spans="1:4" x14ac:dyDescent="0.2">
      <c r="A3363">
        <v>3358</v>
      </c>
      <c r="B3363" s="15">
        <f>'CashSum 5'!F3</f>
        <v>30298</v>
      </c>
      <c r="C3363" s="5">
        <f t="shared" si="38"/>
        <v>-26940</v>
      </c>
      <c r="D3363" s="6"/>
    </row>
    <row r="3364" spans="1:4" x14ac:dyDescent="0.2">
      <c r="A3364" s="3">
        <v>3359</v>
      </c>
      <c r="D3364" s="6"/>
    </row>
    <row r="3365" spans="1:4" x14ac:dyDescent="0.2">
      <c r="A3365" s="3">
        <v>3360</v>
      </c>
      <c r="D3365" s="6"/>
    </row>
    <row r="3366" spans="1:4" x14ac:dyDescent="0.2">
      <c r="A3366">
        <v>3361</v>
      </c>
      <c r="B3366" s="15">
        <f>'CashSum 5'!G3</f>
        <v>46826</v>
      </c>
      <c r="C3366" s="5">
        <f t="shared" si="38"/>
        <v>-43465</v>
      </c>
      <c r="D3366" s="6"/>
    </row>
    <row r="3367" spans="1:4" x14ac:dyDescent="0.2">
      <c r="A3367" s="3">
        <v>3362</v>
      </c>
      <c r="D3367" s="6"/>
    </row>
    <row r="3368" spans="1:4" x14ac:dyDescent="0.2">
      <c r="A3368" s="3">
        <v>3363</v>
      </c>
      <c r="D3368" s="6"/>
    </row>
    <row r="3369" spans="1:4" x14ac:dyDescent="0.2">
      <c r="A3369">
        <v>3364</v>
      </c>
      <c r="B3369" s="15">
        <f>'CashSum 5'!H3</f>
        <v>54226</v>
      </c>
      <c r="C3369" s="5">
        <f t="shared" si="38"/>
        <v>-50862</v>
      </c>
      <c r="D3369" s="6"/>
    </row>
    <row r="3370" spans="1:4" x14ac:dyDescent="0.2">
      <c r="A3370" s="3">
        <v>3365</v>
      </c>
      <c r="D3370" s="6"/>
    </row>
    <row r="3371" spans="1:4" x14ac:dyDescent="0.2">
      <c r="A3371">
        <v>3366</v>
      </c>
      <c r="B3371" s="15">
        <f>'CashSum 5'!I3</f>
        <v>104129</v>
      </c>
      <c r="C3371" s="5">
        <f t="shared" si="38"/>
        <v>-100763</v>
      </c>
      <c r="D3371" s="6"/>
    </row>
    <row r="3372" spans="1:4" x14ac:dyDescent="0.2">
      <c r="A3372" s="3">
        <v>3367</v>
      </c>
      <c r="D3372" s="6"/>
    </row>
    <row r="3373" spans="1:4" x14ac:dyDescent="0.2">
      <c r="A3373" s="3">
        <v>3368</v>
      </c>
      <c r="D3373" s="7"/>
    </row>
    <row r="3374" spans="1:4" x14ac:dyDescent="0.2">
      <c r="A3374" s="3">
        <v>3369</v>
      </c>
      <c r="D3374" s="6" t="s">
        <v>327</v>
      </c>
    </row>
    <row r="3375" spans="1:4" x14ac:dyDescent="0.2">
      <c r="A3375" s="3">
        <v>3370</v>
      </c>
      <c r="D3375" s="6"/>
    </row>
    <row r="3376" spans="1:4" x14ac:dyDescent="0.2">
      <c r="A3376" s="3">
        <v>3371</v>
      </c>
      <c r="D3376" s="7"/>
    </row>
    <row r="3377" spans="1:4" x14ac:dyDescent="0.2">
      <c r="A3377" s="3">
        <v>3372</v>
      </c>
      <c r="D3377" s="7"/>
    </row>
    <row r="3378" spans="1:4" x14ac:dyDescent="0.2">
      <c r="A3378" s="3">
        <v>3373</v>
      </c>
      <c r="D3378" s="7"/>
    </row>
    <row r="3379" spans="1:4" x14ac:dyDescent="0.2">
      <c r="A3379" s="3">
        <v>3374</v>
      </c>
      <c r="D3379" s="6"/>
    </row>
    <row r="3380" spans="1:4" x14ac:dyDescent="0.2">
      <c r="A3380" s="3">
        <v>3375</v>
      </c>
      <c r="D3380" s="6"/>
    </row>
    <row r="3381" spans="1:4" x14ac:dyDescent="0.2">
      <c r="A3381" s="3">
        <v>3376</v>
      </c>
      <c r="D3381" s="7"/>
    </row>
    <row r="3382" spans="1:4" x14ac:dyDescent="0.2">
      <c r="A3382" s="3">
        <v>3377</v>
      </c>
      <c r="D3382" s="7"/>
    </row>
    <row r="3383" spans="1:4" x14ac:dyDescent="0.2">
      <c r="A3383" s="3">
        <v>3378</v>
      </c>
      <c r="D3383" s="7"/>
    </row>
    <row r="3384" spans="1:4" x14ac:dyDescent="0.2">
      <c r="A3384" s="3">
        <v>3379</v>
      </c>
      <c r="D3384" s="7"/>
    </row>
    <row r="3385" spans="1:4" x14ac:dyDescent="0.2">
      <c r="A3385" s="3">
        <v>3380</v>
      </c>
      <c r="D3385" s="7"/>
    </row>
    <row r="3386" spans="1:4" x14ac:dyDescent="0.2">
      <c r="A3386" s="3">
        <v>3381</v>
      </c>
      <c r="D3386" s="6" t="s">
        <v>327</v>
      </c>
    </row>
    <row r="3387" spans="1:4" x14ac:dyDescent="0.2">
      <c r="A3387" s="3">
        <v>3382</v>
      </c>
      <c r="D3387" s="6" t="s">
        <v>327</v>
      </c>
    </row>
    <row r="3388" spans="1:4" x14ac:dyDescent="0.2">
      <c r="A3388" s="3">
        <v>3383</v>
      </c>
      <c r="D3388" s="6" t="s">
        <v>327</v>
      </c>
    </row>
    <row r="3389" spans="1:4" x14ac:dyDescent="0.2">
      <c r="A3389" s="3">
        <v>3384</v>
      </c>
      <c r="D3389" s="6" t="s">
        <v>327</v>
      </c>
    </row>
    <row r="3390" spans="1:4" x14ac:dyDescent="0.2">
      <c r="A3390" s="3">
        <v>3385</v>
      </c>
      <c r="D3390" s="6"/>
    </row>
    <row r="3391" spans="1:4" x14ac:dyDescent="0.2">
      <c r="A3391" s="3">
        <v>3386</v>
      </c>
      <c r="D3391" s="6"/>
    </row>
    <row r="3392" spans="1:4" x14ac:dyDescent="0.2">
      <c r="A3392" s="3">
        <v>3387</v>
      </c>
      <c r="D3392" s="6"/>
    </row>
    <row r="3393" spans="1:4" x14ac:dyDescent="0.2">
      <c r="A3393" s="3">
        <v>3388</v>
      </c>
      <c r="D3393" s="6"/>
    </row>
    <row r="3394" spans="1:4" x14ac:dyDescent="0.2">
      <c r="A3394" s="3">
        <v>3389</v>
      </c>
      <c r="D3394" s="6"/>
    </row>
    <row r="3395" spans="1:4" x14ac:dyDescent="0.2">
      <c r="A3395" s="3">
        <v>3390</v>
      </c>
      <c r="D3395" s="6"/>
    </row>
    <row r="3396" spans="1:4" x14ac:dyDescent="0.2">
      <c r="A3396" s="3">
        <v>3391</v>
      </c>
      <c r="D3396" s="6"/>
    </row>
    <row r="3397" spans="1:4" x14ac:dyDescent="0.2">
      <c r="A3397" s="3">
        <v>3392</v>
      </c>
      <c r="D3397" s="6"/>
    </row>
    <row r="3398" spans="1:4" x14ac:dyDescent="0.2">
      <c r="A3398" s="3">
        <v>3393</v>
      </c>
      <c r="D3398" s="6"/>
    </row>
    <row r="3399" spans="1:4" x14ac:dyDescent="0.2">
      <c r="A3399" s="3">
        <v>3394</v>
      </c>
      <c r="D3399" s="7"/>
    </row>
    <row r="3400" spans="1:4" x14ac:dyDescent="0.2">
      <c r="A3400" s="3">
        <v>3395</v>
      </c>
      <c r="D3400" s="7"/>
    </row>
    <row r="3401" spans="1:4" x14ac:dyDescent="0.2">
      <c r="A3401" s="3">
        <v>3396</v>
      </c>
      <c r="D3401" s="7"/>
    </row>
    <row r="3402" spans="1:4" x14ac:dyDescent="0.2">
      <c r="A3402" s="3">
        <v>3397</v>
      </c>
      <c r="D3402" s="7"/>
    </row>
    <row r="3403" spans="1:4" x14ac:dyDescent="0.2">
      <c r="A3403" s="3">
        <v>3398</v>
      </c>
      <c r="D3403" s="6"/>
    </row>
    <row r="3404" spans="1:4" x14ac:dyDescent="0.2">
      <c r="A3404" s="3">
        <v>3399</v>
      </c>
      <c r="D3404" s="7"/>
    </row>
    <row r="3405" spans="1:4" x14ac:dyDescent="0.2">
      <c r="A3405" s="3">
        <v>3400</v>
      </c>
      <c r="D3405" s="7"/>
    </row>
    <row r="3406" spans="1:4" x14ac:dyDescent="0.2">
      <c r="A3406" s="3">
        <v>3401</v>
      </c>
      <c r="D3406" s="7"/>
    </row>
    <row r="3407" spans="1:4" x14ac:dyDescent="0.2">
      <c r="A3407" s="3">
        <v>3402</v>
      </c>
      <c r="D3407" s="7"/>
    </row>
    <row r="3408" spans="1:4" x14ac:dyDescent="0.2">
      <c r="A3408" s="3">
        <v>3403</v>
      </c>
      <c r="D3408" s="7"/>
    </row>
    <row r="3409" spans="1:4" x14ac:dyDescent="0.2">
      <c r="A3409" s="3">
        <v>3404</v>
      </c>
      <c r="D3409" s="7"/>
    </row>
    <row r="3410" spans="1:4" x14ac:dyDescent="0.2">
      <c r="A3410" s="3">
        <v>3405</v>
      </c>
      <c r="D3410" s="7"/>
    </row>
    <row r="3411" spans="1:4" x14ac:dyDescent="0.2">
      <c r="A3411" s="3">
        <v>3406</v>
      </c>
      <c r="D3411" s="7"/>
    </row>
    <row r="3412" spans="1:4" x14ac:dyDescent="0.2">
      <c r="A3412" s="3">
        <v>3407</v>
      </c>
      <c r="D3412" s="7"/>
    </row>
    <row r="3413" spans="1:4" x14ac:dyDescent="0.2">
      <c r="A3413" s="3">
        <v>3408</v>
      </c>
      <c r="D3413" s="7"/>
    </row>
    <row r="3414" spans="1:4" x14ac:dyDescent="0.2">
      <c r="A3414" s="3">
        <v>3409</v>
      </c>
      <c r="D3414" s="7"/>
    </row>
    <row r="3415" spans="1:4" x14ac:dyDescent="0.2">
      <c r="A3415" s="3">
        <v>3410</v>
      </c>
      <c r="D3415" s="7"/>
    </row>
    <row r="3416" spans="1:4" x14ac:dyDescent="0.2">
      <c r="A3416" s="3">
        <v>3411</v>
      </c>
      <c r="D3416" s="7"/>
    </row>
    <row r="3417" spans="1:4" x14ac:dyDescent="0.2">
      <c r="A3417" s="3">
        <v>3412</v>
      </c>
      <c r="D3417" s="7"/>
    </row>
    <row r="3418" spans="1:4" x14ac:dyDescent="0.2">
      <c r="A3418" s="3">
        <v>3413</v>
      </c>
      <c r="D3418" s="7"/>
    </row>
    <row r="3419" spans="1:4" x14ac:dyDescent="0.2">
      <c r="A3419" s="3">
        <v>3414</v>
      </c>
      <c r="D3419" s="7"/>
    </row>
    <row r="3420" spans="1:4" x14ac:dyDescent="0.2">
      <c r="A3420" s="3">
        <v>3415</v>
      </c>
      <c r="D3420" s="7"/>
    </row>
    <row r="3421" spans="1:4" x14ac:dyDescent="0.2">
      <c r="A3421" s="3">
        <v>3416</v>
      </c>
      <c r="D3421" s="7"/>
    </row>
    <row r="3422" spans="1:4" x14ac:dyDescent="0.2">
      <c r="A3422" s="3">
        <v>3417</v>
      </c>
      <c r="D3422" s="7"/>
    </row>
    <row r="3423" spans="1:4" x14ac:dyDescent="0.2">
      <c r="A3423" s="3">
        <v>3418</v>
      </c>
      <c r="D3423" s="7"/>
    </row>
    <row r="3424" spans="1:4" x14ac:dyDescent="0.2">
      <c r="A3424" s="3">
        <v>3419</v>
      </c>
      <c r="D3424" s="7"/>
    </row>
    <row r="3425" spans="1:4" x14ac:dyDescent="0.2">
      <c r="A3425" s="3">
        <v>3420</v>
      </c>
      <c r="D3425" s="7"/>
    </row>
    <row r="3426" spans="1:4" x14ac:dyDescent="0.2">
      <c r="A3426">
        <v>3421</v>
      </c>
      <c r="B3426" s="14">
        <f>'EstExp 12-20'!C129</f>
        <v>0</v>
      </c>
      <c r="C3426" s="5">
        <f t="shared" ref="C3426:C3437" si="39">A3426-B3426</f>
        <v>3421</v>
      </c>
      <c r="D3426" s="6"/>
    </row>
    <row r="3427" spans="1:4" x14ac:dyDescent="0.2">
      <c r="A3427">
        <v>3422</v>
      </c>
      <c r="B3427" s="14">
        <f>'EstExp 12-20'!D129</f>
        <v>0</v>
      </c>
      <c r="C3427" s="5">
        <f t="shared" si="39"/>
        <v>3422</v>
      </c>
      <c r="D3427" s="6"/>
    </row>
    <row r="3428" spans="1:4" x14ac:dyDescent="0.2">
      <c r="A3428">
        <v>3423</v>
      </c>
      <c r="B3428" s="14">
        <f>'EstExp 12-20'!E129</f>
        <v>0</v>
      </c>
      <c r="C3428" s="5">
        <f t="shared" si="39"/>
        <v>3423</v>
      </c>
      <c r="D3428" s="6"/>
    </row>
    <row r="3429" spans="1:4" x14ac:dyDescent="0.2">
      <c r="A3429">
        <v>3424</v>
      </c>
      <c r="B3429" s="14">
        <f>'EstExp 12-20'!F129</f>
        <v>0</v>
      </c>
      <c r="C3429" s="5">
        <f t="shared" si="39"/>
        <v>3424</v>
      </c>
      <c r="D3429" s="6"/>
    </row>
    <row r="3430" spans="1:4" x14ac:dyDescent="0.2">
      <c r="A3430">
        <v>3425</v>
      </c>
      <c r="B3430" s="14">
        <f>'EstExp 12-20'!G129</f>
        <v>0</v>
      </c>
      <c r="C3430" s="5">
        <f t="shared" si="39"/>
        <v>3425</v>
      </c>
      <c r="D3430" s="6"/>
    </row>
    <row r="3431" spans="1:4" x14ac:dyDescent="0.2">
      <c r="A3431">
        <v>3426</v>
      </c>
      <c r="B3431" s="14">
        <f>'EstExp 12-20'!H129</f>
        <v>0</v>
      </c>
      <c r="C3431" s="5">
        <f t="shared" si="39"/>
        <v>3426</v>
      </c>
      <c r="D3431" s="6"/>
    </row>
    <row r="3432" spans="1:4" x14ac:dyDescent="0.2">
      <c r="A3432">
        <v>3427</v>
      </c>
      <c r="B3432" s="14">
        <f>'EstExp 12-20'!K129</f>
        <v>0</v>
      </c>
      <c r="C3432" s="5">
        <f t="shared" si="39"/>
        <v>3427</v>
      </c>
      <c r="D3432" s="6"/>
    </row>
    <row r="3433" spans="1:4" x14ac:dyDescent="0.2">
      <c r="A3433" s="3">
        <v>3428</v>
      </c>
      <c r="D3433" s="6"/>
    </row>
    <row r="3434" spans="1:4" x14ac:dyDescent="0.2">
      <c r="A3434">
        <v>3429</v>
      </c>
      <c r="B3434" s="14">
        <f>'BudgetSum 2-4'!E28</f>
        <v>0</v>
      </c>
      <c r="C3434" s="5">
        <f t="shared" si="39"/>
        <v>3429</v>
      </c>
      <c r="D3434" s="6"/>
    </row>
    <row r="3435" spans="1:4" x14ac:dyDescent="0.2">
      <c r="A3435" s="3">
        <v>3430</v>
      </c>
      <c r="D3435" s="7"/>
    </row>
    <row r="3436" spans="1:4" x14ac:dyDescent="0.2">
      <c r="A3436">
        <v>3431</v>
      </c>
      <c r="B3436" s="14">
        <f>'BudgetSum 2-4'!G28</f>
        <v>0</v>
      </c>
      <c r="C3436" s="5">
        <f t="shared" si="39"/>
        <v>3431</v>
      </c>
      <c r="D3436" s="6"/>
    </row>
    <row r="3437" spans="1:4" x14ac:dyDescent="0.2">
      <c r="A3437">
        <v>3432</v>
      </c>
      <c r="B3437" s="14">
        <f>'BudgetSum 2-4'!H28</f>
        <v>0</v>
      </c>
      <c r="C3437" s="5">
        <f t="shared" si="39"/>
        <v>3432</v>
      </c>
      <c r="D3437" s="6"/>
    </row>
    <row r="3438" spans="1:4" x14ac:dyDescent="0.2">
      <c r="A3438" s="3">
        <v>3433</v>
      </c>
      <c r="D3438" s="7"/>
    </row>
    <row r="3439" spans="1:4" x14ac:dyDescent="0.2">
      <c r="A3439" s="3">
        <v>3434</v>
      </c>
      <c r="D3439" s="6" t="s">
        <v>327</v>
      </c>
    </row>
    <row r="3440" spans="1:4" x14ac:dyDescent="0.2">
      <c r="A3440" s="3">
        <v>3435</v>
      </c>
      <c r="D3440" s="7"/>
    </row>
    <row r="3441" spans="1:4" x14ac:dyDescent="0.2">
      <c r="A3441" s="3">
        <v>3436</v>
      </c>
      <c r="D3441" s="7"/>
    </row>
    <row r="3442" spans="1:4" x14ac:dyDescent="0.2">
      <c r="A3442" s="3">
        <v>3437</v>
      </c>
      <c r="D3442" s="7"/>
    </row>
    <row r="3443" spans="1:4" x14ac:dyDescent="0.2">
      <c r="A3443" s="3">
        <v>3438</v>
      </c>
      <c r="D3443" s="7"/>
    </row>
    <row r="3444" spans="1:4" x14ac:dyDescent="0.2">
      <c r="A3444" s="3">
        <v>3439</v>
      </c>
      <c r="D3444" s="7"/>
    </row>
    <row r="3445" spans="1:4" x14ac:dyDescent="0.2">
      <c r="A3445" s="3">
        <v>3440</v>
      </c>
      <c r="D3445" s="7"/>
    </row>
    <row r="3446" spans="1:4" x14ac:dyDescent="0.2">
      <c r="A3446" s="3">
        <v>3441</v>
      </c>
      <c r="D3446" s="7"/>
    </row>
    <row r="3447" spans="1:4" x14ac:dyDescent="0.2">
      <c r="A3447" s="3">
        <v>3442</v>
      </c>
      <c r="D3447" s="7"/>
    </row>
    <row r="3448" spans="1:4" x14ac:dyDescent="0.2">
      <c r="A3448" s="3">
        <v>3443</v>
      </c>
      <c r="D3448" s="7"/>
    </row>
    <row r="3449" spans="1:4" x14ac:dyDescent="0.2">
      <c r="A3449" s="3">
        <v>3444</v>
      </c>
      <c r="D3449" s="7"/>
    </row>
    <row r="3450" spans="1:4" x14ac:dyDescent="0.2">
      <c r="A3450" s="3">
        <v>3445</v>
      </c>
      <c r="D3450" s="7"/>
    </row>
    <row r="3451" spans="1:4" x14ac:dyDescent="0.2">
      <c r="A3451" s="3">
        <v>3446</v>
      </c>
      <c r="D3451" s="7"/>
    </row>
    <row r="3452" spans="1:4" x14ac:dyDescent="0.2">
      <c r="A3452" s="3">
        <v>3447</v>
      </c>
      <c r="D3452" s="7"/>
    </row>
    <row r="3453" spans="1:4" x14ac:dyDescent="0.2">
      <c r="A3453">
        <v>3448</v>
      </c>
      <c r="D3453" s="6"/>
    </row>
    <row r="3454" spans="1:4" x14ac:dyDescent="0.2">
      <c r="A3454" s="3">
        <v>3449</v>
      </c>
      <c r="D3454" s="6"/>
    </row>
    <row r="3455" spans="1:4" x14ac:dyDescent="0.2">
      <c r="A3455" s="3">
        <v>3450</v>
      </c>
      <c r="D3455" s="6"/>
    </row>
    <row r="3456" spans="1:4" x14ac:dyDescent="0.2">
      <c r="A3456" s="3">
        <v>3451</v>
      </c>
      <c r="D3456" s="6"/>
    </row>
    <row r="3457" spans="1:4" x14ac:dyDescent="0.2">
      <c r="A3457" s="3">
        <v>3452</v>
      </c>
      <c r="D3457" s="6" t="s">
        <v>327</v>
      </c>
    </row>
    <row r="3458" spans="1:4" x14ac:dyDescent="0.2">
      <c r="A3458" s="3">
        <v>3453</v>
      </c>
      <c r="D3458" s="7"/>
    </row>
    <row r="3459" spans="1:4" x14ac:dyDescent="0.2">
      <c r="A3459" s="3">
        <v>3454</v>
      </c>
      <c r="D3459" s="6"/>
    </row>
    <row r="3460" spans="1:4" x14ac:dyDescent="0.2">
      <c r="A3460" s="3">
        <v>3455</v>
      </c>
      <c r="D3460" s="6"/>
    </row>
    <row r="3461" spans="1:4" x14ac:dyDescent="0.2">
      <c r="A3461" s="3">
        <v>3456</v>
      </c>
      <c r="D3461" s="6"/>
    </row>
    <row r="3462" spans="1:4" x14ac:dyDescent="0.2">
      <c r="A3462" s="3">
        <v>3457</v>
      </c>
      <c r="D3462" s="6"/>
    </row>
    <row r="3463" spans="1:4" x14ac:dyDescent="0.2">
      <c r="A3463" s="3">
        <v>3458</v>
      </c>
      <c r="D3463" s="6"/>
    </row>
    <row r="3464" spans="1:4" x14ac:dyDescent="0.2">
      <c r="A3464" s="3">
        <v>3459</v>
      </c>
      <c r="D3464" s="6"/>
    </row>
    <row r="3465" spans="1:4" x14ac:dyDescent="0.2">
      <c r="A3465" s="3">
        <v>3460</v>
      </c>
      <c r="D3465" s="6"/>
    </row>
    <row r="3466" spans="1:4" x14ac:dyDescent="0.2">
      <c r="A3466" s="3">
        <v>3461</v>
      </c>
      <c r="D3466" s="6"/>
    </row>
    <row r="3467" spans="1:4" x14ac:dyDescent="0.2">
      <c r="A3467" s="3">
        <v>3462</v>
      </c>
      <c r="D3467" s="6"/>
    </row>
    <row r="3468" spans="1:4" x14ac:dyDescent="0.2">
      <c r="A3468" s="3">
        <v>3463</v>
      </c>
      <c r="D3468" s="6"/>
    </row>
    <row r="3469" spans="1:4" x14ac:dyDescent="0.2">
      <c r="A3469" s="3">
        <v>3464</v>
      </c>
      <c r="D3469" s="6"/>
    </row>
    <row r="3470" spans="1:4" x14ac:dyDescent="0.2">
      <c r="A3470" s="3">
        <v>3465</v>
      </c>
      <c r="D3470" s="6"/>
    </row>
    <row r="3471" spans="1:4" x14ac:dyDescent="0.2">
      <c r="A3471" s="3">
        <v>3466</v>
      </c>
      <c r="D3471" s="6"/>
    </row>
    <row r="3472" spans="1:4" x14ac:dyDescent="0.2">
      <c r="A3472" s="3">
        <v>3467</v>
      </c>
      <c r="D3472" s="7"/>
    </row>
    <row r="3473" spans="1:4" x14ac:dyDescent="0.2">
      <c r="A3473" s="3">
        <v>3468</v>
      </c>
      <c r="D3473" s="6"/>
    </row>
    <row r="3474" spans="1:4" x14ac:dyDescent="0.2">
      <c r="A3474">
        <v>3469</v>
      </c>
      <c r="B3474" s="14">
        <f>'BudgetSum 2-4'!C38</f>
        <v>0</v>
      </c>
      <c r="C3474" s="5">
        <f t="shared" ref="C3474:C3527" si="40">A3474-B3474</f>
        <v>3469</v>
      </c>
      <c r="D3474" s="6"/>
    </row>
    <row r="3475" spans="1:4" x14ac:dyDescent="0.2">
      <c r="A3475">
        <v>3470</v>
      </c>
      <c r="B3475" s="14">
        <f>'BudgetSum 2-4'!D38</f>
        <v>0</v>
      </c>
      <c r="C3475" s="5">
        <f t="shared" si="40"/>
        <v>3470</v>
      </c>
      <c r="D3475" s="6"/>
    </row>
    <row r="3476" spans="1:4" x14ac:dyDescent="0.2">
      <c r="A3476">
        <v>3471</v>
      </c>
      <c r="B3476" s="14">
        <f>'BudgetSum 2-4'!F38</f>
        <v>0</v>
      </c>
      <c r="C3476" s="5">
        <f t="shared" si="40"/>
        <v>3471</v>
      </c>
      <c r="D3476" s="6"/>
    </row>
    <row r="3477" spans="1:4" x14ac:dyDescent="0.2">
      <c r="A3477">
        <v>3472</v>
      </c>
      <c r="B3477" s="14">
        <f>'BudgetSum 2-4'!G38</f>
        <v>0</v>
      </c>
      <c r="C3477" s="5">
        <f t="shared" si="40"/>
        <v>3472</v>
      </c>
      <c r="D3477" s="6"/>
    </row>
    <row r="3478" spans="1:4" x14ac:dyDescent="0.2">
      <c r="A3478">
        <v>3473</v>
      </c>
      <c r="B3478" s="14">
        <f>'BudgetSum 2-4'!H38</f>
        <v>0</v>
      </c>
      <c r="C3478" s="5">
        <f t="shared" si="40"/>
        <v>3473</v>
      </c>
      <c r="D3478" s="6"/>
    </row>
    <row r="3479" spans="1:4" x14ac:dyDescent="0.2">
      <c r="A3479" s="3">
        <v>3474</v>
      </c>
      <c r="D3479" s="7"/>
    </row>
    <row r="3480" spans="1:4" x14ac:dyDescent="0.2">
      <c r="A3480" s="3">
        <v>3475</v>
      </c>
      <c r="D3480" s="6" t="s">
        <v>327</v>
      </c>
    </row>
    <row r="3481" spans="1:4" x14ac:dyDescent="0.2">
      <c r="A3481" s="3">
        <v>3476</v>
      </c>
      <c r="D3481" s="7"/>
    </row>
    <row r="3482" spans="1:4" x14ac:dyDescent="0.2">
      <c r="A3482" s="3">
        <v>3477</v>
      </c>
      <c r="D3482" s="7"/>
    </row>
    <row r="3483" spans="1:4" x14ac:dyDescent="0.2">
      <c r="A3483" s="3">
        <v>3478</v>
      </c>
      <c r="D3483" s="7"/>
    </row>
    <row r="3484" spans="1:4" x14ac:dyDescent="0.2">
      <c r="A3484" s="3">
        <v>3479</v>
      </c>
      <c r="D3484" s="7"/>
    </row>
    <row r="3485" spans="1:4" x14ac:dyDescent="0.2">
      <c r="A3485" s="3">
        <v>3480</v>
      </c>
      <c r="D3485" s="7"/>
    </row>
    <row r="3486" spans="1:4" x14ac:dyDescent="0.2">
      <c r="A3486" s="3">
        <v>3481</v>
      </c>
      <c r="D3486" s="7"/>
    </row>
    <row r="3487" spans="1:4" x14ac:dyDescent="0.2">
      <c r="A3487" s="3">
        <v>3482</v>
      </c>
      <c r="D3487" s="7"/>
    </row>
    <row r="3488" spans="1:4" x14ac:dyDescent="0.2">
      <c r="A3488" s="3">
        <v>3483</v>
      </c>
      <c r="D3488" s="7"/>
    </row>
    <row r="3489" spans="1:4" x14ac:dyDescent="0.2">
      <c r="A3489" s="3">
        <v>3484</v>
      </c>
      <c r="D3489" s="7"/>
    </row>
    <row r="3490" spans="1:4" x14ac:dyDescent="0.2">
      <c r="A3490">
        <v>3485</v>
      </c>
      <c r="B3490" s="15">
        <f>'CashSum 5'!K3</f>
        <v>102965</v>
      </c>
      <c r="C3490" s="5">
        <f t="shared" si="40"/>
        <v>-99480</v>
      </c>
      <c r="D3490" s="6"/>
    </row>
    <row r="3491" spans="1:4" x14ac:dyDescent="0.2">
      <c r="A3491" s="3">
        <v>3486</v>
      </c>
      <c r="D3491" s="6"/>
    </row>
    <row r="3492" spans="1:4" x14ac:dyDescent="0.2">
      <c r="A3492" s="3">
        <v>3487</v>
      </c>
      <c r="D3492" s="6"/>
    </row>
    <row r="3493" spans="1:4" x14ac:dyDescent="0.2">
      <c r="A3493" s="3">
        <v>3488</v>
      </c>
      <c r="D3493" s="6"/>
    </row>
    <row r="3494" spans="1:4" x14ac:dyDescent="0.2">
      <c r="A3494" s="3">
        <v>3489</v>
      </c>
      <c r="D3494" s="6"/>
    </row>
    <row r="3495" spans="1:4" x14ac:dyDescent="0.2">
      <c r="A3495" s="3">
        <v>3490</v>
      </c>
      <c r="D3495" s="6"/>
    </row>
    <row r="3496" spans="1:4" x14ac:dyDescent="0.2">
      <c r="A3496" s="3">
        <v>3491</v>
      </c>
      <c r="D3496" s="6"/>
    </row>
    <row r="3497" spans="1:4" x14ac:dyDescent="0.2">
      <c r="A3497" s="3">
        <v>3492</v>
      </c>
      <c r="D3497" s="6"/>
    </row>
    <row r="3498" spans="1:4" x14ac:dyDescent="0.2">
      <c r="A3498" s="3">
        <v>3493</v>
      </c>
      <c r="D3498" s="6" t="s">
        <v>327</v>
      </c>
    </row>
    <row r="3499" spans="1:4" x14ac:dyDescent="0.2">
      <c r="A3499" s="3">
        <v>3494</v>
      </c>
      <c r="D3499" s="6"/>
    </row>
    <row r="3500" spans="1:4" x14ac:dyDescent="0.2">
      <c r="A3500" s="3">
        <v>3495</v>
      </c>
      <c r="D3500" s="6" t="s">
        <v>327</v>
      </c>
    </row>
    <row r="3501" spans="1:4" x14ac:dyDescent="0.2">
      <c r="A3501" s="3">
        <v>3496</v>
      </c>
      <c r="D3501" s="6"/>
    </row>
    <row r="3502" spans="1:4" x14ac:dyDescent="0.2">
      <c r="A3502" s="3">
        <v>3497</v>
      </c>
      <c r="D3502" s="6"/>
    </row>
    <row r="3503" spans="1:4" x14ac:dyDescent="0.2">
      <c r="A3503" s="3">
        <v>3498</v>
      </c>
      <c r="D3503" s="6"/>
    </row>
    <row r="3504" spans="1:4" x14ac:dyDescent="0.2">
      <c r="A3504" s="3">
        <v>3499</v>
      </c>
      <c r="D3504" s="6"/>
    </row>
    <row r="3505" spans="1:4" x14ac:dyDescent="0.2">
      <c r="A3505" s="3">
        <v>3500</v>
      </c>
      <c r="D3505" s="6"/>
    </row>
    <row r="3506" spans="1:4" x14ac:dyDescent="0.2">
      <c r="A3506" s="3">
        <v>3501</v>
      </c>
      <c r="D3506" s="6"/>
    </row>
    <row r="3507" spans="1:4" x14ac:dyDescent="0.2">
      <c r="A3507" s="3">
        <v>3502</v>
      </c>
      <c r="D3507" s="6"/>
    </row>
    <row r="3508" spans="1:4" x14ac:dyDescent="0.2">
      <c r="A3508" s="3">
        <v>3503</v>
      </c>
      <c r="D3508" s="6"/>
    </row>
    <row r="3509" spans="1:4" x14ac:dyDescent="0.2">
      <c r="A3509" s="3">
        <v>3504</v>
      </c>
      <c r="D3509" s="6"/>
    </row>
    <row r="3510" spans="1:4" x14ac:dyDescent="0.2">
      <c r="A3510" s="3">
        <v>3505</v>
      </c>
      <c r="D3510" s="6"/>
    </row>
    <row r="3511" spans="1:4" x14ac:dyDescent="0.2">
      <c r="A3511" s="3">
        <v>3506</v>
      </c>
      <c r="D3511" s="6"/>
    </row>
    <row r="3512" spans="1:4" x14ac:dyDescent="0.2">
      <c r="A3512" s="3">
        <v>3507</v>
      </c>
      <c r="D3512" s="6"/>
    </row>
    <row r="3513" spans="1:4" x14ac:dyDescent="0.2">
      <c r="A3513">
        <v>3508</v>
      </c>
      <c r="B3513" s="14">
        <f>'BudgetSum 2-4'!K5</f>
        <v>12855</v>
      </c>
      <c r="C3513" s="5">
        <f t="shared" si="40"/>
        <v>-9347</v>
      </c>
      <c r="D3513" s="6"/>
    </row>
    <row r="3514" spans="1:4" x14ac:dyDescent="0.2">
      <c r="A3514">
        <v>3509</v>
      </c>
      <c r="B3514" s="14">
        <f>'BudgetSum 2-4'!K7</f>
        <v>0</v>
      </c>
      <c r="C3514" s="5">
        <f t="shared" si="40"/>
        <v>3509</v>
      </c>
      <c r="D3514" s="6"/>
    </row>
    <row r="3515" spans="1:4" x14ac:dyDescent="0.2">
      <c r="A3515">
        <v>3510</v>
      </c>
      <c r="B3515" s="14">
        <f>'BudgetSum 2-4'!K9</f>
        <v>12855</v>
      </c>
      <c r="C3515" s="5">
        <f t="shared" si="40"/>
        <v>-9345</v>
      </c>
      <c r="D3515" s="6"/>
    </row>
    <row r="3516" spans="1:4" x14ac:dyDescent="0.2">
      <c r="A3516">
        <v>3511</v>
      </c>
      <c r="B3516" s="14">
        <f>'BudgetSum 2-4'!K14</f>
        <v>42000</v>
      </c>
      <c r="C3516" s="5">
        <f t="shared" si="40"/>
        <v>-38489</v>
      </c>
      <c r="D3516" s="6"/>
    </row>
    <row r="3517" spans="1:4" x14ac:dyDescent="0.2">
      <c r="A3517">
        <v>3512</v>
      </c>
      <c r="B3517" s="14">
        <f>'BudgetSum 2-4'!K16</f>
        <v>0</v>
      </c>
      <c r="C3517" s="5">
        <f t="shared" si="40"/>
        <v>3512</v>
      </c>
      <c r="D3517" s="6"/>
    </row>
    <row r="3518" spans="1:4" x14ac:dyDescent="0.2">
      <c r="A3518">
        <v>3513</v>
      </c>
      <c r="B3518" s="14">
        <f>'BudgetSum 2-4'!K17</f>
        <v>0</v>
      </c>
      <c r="C3518" s="5">
        <f t="shared" si="40"/>
        <v>3513</v>
      </c>
      <c r="D3518" s="6"/>
    </row>
    <row r="3519" spans="1:4" x14ac:dyDescent="0.2">
      <c r="A3519">
        <v>3514</v>
      </c>
      <c r="B3519" s="14">
        <f>'BudgetSum 2-4'!K19</f>
        <v>42000</v>
      </c>
      <c r="C3519" s="5">
        <f t="shared" si="40"/>
        <v>-38486</v>
      </c>
      <c r="D3519" s="6"/>
    </row>
    <row r="3520" spans="1:4" x14ac:dyDescent="0.2">
      <c r="A3520">
        <v>3515</v>
      </c>
      <c r="B3520" s="14">
        <f>'BudgetSum 2-4'!K22</f>
        <v>-29145</v>
      </c>
      <c r="C3520" s="5">
        <f t="shared" si="40"/>
        <v>32660</v>
      </c>
      <c r="D3520" s="6"/>
    </row>
    <row r="3521" spans="1:4" x14ac:dyDescent="0.2">
      <c r="A3521">
        <v>3516</v>
      </c>
      <c r="B3521" s="14">
        <f>'BudgetSum 2-4'!K28</f>
        <v>0</v>
      </c>
      <c r="C3521" s="5">
        <f t="shared" si="40"/>
        <v>3516</v>
      </c>
      <c r="D3521" s="6"/>
    </row>
    <row r="3522" spans="1:4" x14ac:dyDescent="0.2">
      <c r="A3522">
        <v>3517</v>
      </c>
      <c r="B3522" s="14">
        <f>'BudgetSum 2-4'!K30</f>
        <v>0</v>
      </c>
      <c r="C3522" s="5">
        <f t="shared" si="40"/>
        <v>3517</v>
      </c>
      <c r="D3522" s="6"/>
    </row>
    <row r="3523" spans="1:4" x14ac:dyDescent="0.2">
      <c r="A3523">
        <v>3518</v>
      </c>
      <c r="B3523" s="14">
        <f>'BudgetSum 2-4'!K35</f>
        <v>0</v>
      </c>
      <c r="C3523" s="5">
        <f t="shared" si="40"/>
        <v>3518</v>
      </c>
      <c r="D3523" s="6"/>
    </row>
    <row r="3524" spans="1:4" x14ac:dyDescent="0.2">
      <c r="A3524">
        <v>3519</v>
      </c>
      <c r="B3524" s="14">
        <f>'BudgetSum 2-4'!K36</f>
        <v>0</v>
      </c>
      <c r="C3524" s="5">
        <f t="shared" si="40"/>
        <v>3519</v>
      </c>
      <c r="D3524" s="6"/>
    </row>
    <row r="3525" spans="1:4" x14ac:dyDescent="0.2">
      <c r="A3525">
        <v>3520</v>
      </c>
      <c r="B3525" s="14">
        <f>'BudgetSum 2-4'!K37</f>
        <v>0</v>
      </c>
      <c r="C3525" s="5">
        <f t="shared" si="40"/>
        <v>3520</v>
      </c>
      <c r="D3525" s="6"/>
    </row>
    <row r="3526" spans="1:4" x14ac:dyDescent="0.2">
      <c r="A3526">
        <v>3521</v>
      </c>
      <c r="B3526" s="14">
        <f>'BudgetSum 2-4'!K38</f>
        <v>0</v>
      </c>
      <c r="C3526" s="5">
        <f t="shared" si="40"/>
        <v>3521</v>
      </c>
      <c r="D3526" s="6"/>
    </row>
    <row r="3527" spans="1:4" x14ac:dyDescent="0.2">
      <c r="A3527">
        <v>3522</v>
      </c>
      <c r="B3527" s="14">
        <f>'BudgetSum 2-4'!K45</f>
        <v>0</v>
      </c>
      <c r="C3527" s="5">
        <f t="shared" si="40"/>
        <v>3522</v>
      </c>
      <c r="D3527" s="6"/>
    </row>
    <row r="3528" spans="1:4" x14ac:dyDescent="0.2">
      <c r="A3528">
        <v>3523</v>
      </c>
      <c r="B3528" s="14">
        <f>'BudgetSum 2-4'!K46</f>
        <v>0</v>
      </c>
      <c r="C3528" s="5">
        <f t="shared" ref="C3528:C3591" si="41">A3528-B3528</f>
        <v>3523</v>
      </c>
      <c r="D3528" s="6"/>
    </row>
    <row r="3529" spans="1:4" x14ac:dyDescent="0.2">
      <c r="A3529" s="3">
        <v>3524</v>
      </c>
      <c r="D3529" s="7"/>
    </row>
    <row r="3530" spans="1:4" x14ac:dyDescent="0.2">
      <c r="A3530">
        <v>3525</v>
      </c>
      <c r="B3530" s="14">
        <f>'BudgetSum 2-4'!K79</f>
        <v>0</v>
      </c>
      <c r="C3530" s="5">
        <f t="shared" si="41"/>
        <v>3525</v>
      </c>
      <c r="D3530" s="6"/>
    </row>
    <row r="3531" spans="1:4" x14ac:dyDescent="0.2">
      <c r="A3531">
        <v>3526</v>
      </c>
      <c r="B3531" s="14">
        <f>'BudgetSum 2-4'!K80</f>
        <v>0</v>
      </c>
      <c r="C3531" s="5">
        <f t="shared" si="41"/>
        <v>3526</v>
      </c>
      <c r="D3531" s="6"/>
    </row>
    <row r="3532" spans="1:4" x14ac:dyDescent="0.2">
      <c r="A3532" s="3">
        <v>3527</v>
      </c>
      <c r="D3532" s="6"/>
    </row>
    <row r="3533" spans="1:4" x14ac:dyDescent="0.2">
      <c r="A3533">
        <v>3528</v>
      </c>
      <c r="B3533" s="14">
        <f>'BudgetSum 2-4'!K3</f>
        <v>102965</v>
      </c>
      <c r="C3533" s="5">
        <f t="shared" si="41"/>
        <v>-99437</v>
      </c>
      <c r="D3533" s="6"/>
    </row>
    <row r="3534" spans="1:4" x14ac:dyDescent="0.2">
      <c r="A3534" s="3">
        <v>3529</v>
      </c>
      <c r="D3534" s="6"/>
    </row>
    <row r="3535" spans="1:4" x14ac:dyDescent="0.2">
      <c r="A3535">
        <v>3530</v>
      </c>
      <c r="B3535" s="14">
        <f>'BudgetSum 2-4'!K81</f>
        <v>73820</v>
      </c>
      <c r="C3535" s="5">
        <f t="shared" si="41"/>
        <v>-70290</v>
      </c>
      <c r="D3535" s="6"/>
    </row>
    <row r="3536" spans="1:4" x14ac:dyDescent="0.2">
      <c r="A3536" s="3">
        <v>3531</v>
      </c>
      <c r="D3536" s="7"/>
    </row>
    <row r="3537" spans="1:4" x14ac:dyDescent="0.2">
      <c r="A3537" s="3">
        <v>3532</v>
      </c>
      <c r="D3537" s="7"/>
    </row>
    <row r="3538" spans="1:4" x14ac:dyDescent="0.2">
      <c r="A3538" s="3">
        <v>3533</v>
      </c>
      <c r="D3538" s="7"/>
    </row>
    <row r="3539" spans="1:4" x14ac:dyDescent="0.2">
      <c r="A3539" s="3">
        <v>3534</v>
      </c>
      <c r="D3539" s="7"/>
    </row>
    <row r="3540" spans="1:4" x14ac:dyDescent="0.2">
      <c r="A3540" s="3">
        <v>3535</v>
      </c>
      <c r="D3540" s="7"/>
    </row>
    <row r="3541" spans="1:4" x14ac:dyDescent="0.2">
      <c r="A3541" s="3">
        <v>3536</v>
      </c>
      <c r="D3541" s="7"/>
    </row>
    <row r="3542" spans="1:4" x14ac:dyDescent="0.2">
      <c r="A3542" s="3">
        <v>3537</v>
      </c>
      <c r="D3542" s="7"/>
    </row>
    <row r="3543" spans="1:4" x14ac:dyDescent="0.2">
      <c r="A3543" s="3">
        <v>3538</v>
      </c>
      <c r="D3543" s="7"/>
    </row>
    <row r="3544" spans="1:4" x14ac:dyDescent="0.2">
      <c r="A3544" s="3">
        <v>3539</v>
      </c>
      <c r="D3544" s="7"/>
    </row>
    <row r="3545" spans="1:4" x14ac:dyDescent="0.2">
      <c r="A3545" s="3">
        <v>3540</v>
      </c>
      <c r="D3545" s="7"/>
    </row>
    <row r="3546" spans="1:4" x14ac:dyDescent="0.2">
      <c r="A3546" s="3">
        <v>3541</v>
      </c>
      <c r="D3546" s="7"/>
    </row>
    <row r="3547" spans="1:4" x14ac:dyDescent="0.2">
      <c r="A3547" s="3">
        <v>3542</v>
      </c>
      <c r="D3547" s="7"/>
    </row>
    <row r="3548" spans="1:4" x14ac:dyDescent="0.2">
      <c r="A3548" s="3">
        <v>3543</v>
      </c>
      <c r="D3548" s="7"/>
    </row>
    <row r="3549" spans="1:4" x14ac:dyDescent="0.2">
      <c r="A3549" s="3">
        <v>3544</v>
      </c>
      <c r="D3549" s="7"/>
    </row>
    <row r="3550" spans="1:4" x14ac:dyDescent="0.2">
      <c r="A3550" s="3">
        <v>3545</v>
      </c>
      <c r="D3550" s="7"/>
    </row>
    <row r="3551" spans="1:4" x14ac:dyDescent="0.2">
      <c r="A3551" s="3">
        <v>3546</v>
      </c>
      <c r="D3551" s="7"/>
    </row>
    <row r="3552" spans="1:4" x14ac:dyDescent="0.2">
      <c r="A3552" s="3">
        <v>3547</v>
      </c>
      <c r="D3552" s="7"/>
    </row>
    <row r="3553" spans="1:4" x14ac:dyDescent="0.2">
      <c r="A3553" s="3">
        <v>3548</v>
      </c>
      <c r="D3553" s="7"/>
    </row>
    <row r="3554" spans="1:4" x14ac:dyDescent="0.2">
      <c r="A3554" s="3">
        <v>3549</v>
      </c>
      <c r="D3554" s="7"/>
    </row>
    <row r="3555" spans="1:4" x14ac:dyDescent="0.2">
      <c r="A3555" s="3">
        <v>3550</v>
      </c>
      <c r="D3555" s="7"/>
    </row>
    <row r="3556" spans="1:4" x14ac:dyDescent="0.2">
      <c r="A3556" s="3">
        <v>3551</v>
      </c>
      <c r="D3556" s="7"/>
    </row>
    <row r="3557" spans="1:4" x14ac:dyDescent="0.2">
      <c r="A3557" s="3">
        <v>3552</v>
      </c>
      <c r="D3557" s="7"/>
    </row>
    <row r="3558" spans="1:4" x14ac:dyDescent="0.2">
      <c r="A3558" s="3">
        <v>3553</v>
      </c>
      <c r="D3558" s="7"/>
    </row>
    <row r="3559" spans="1:4" x14ac:dyDescent="0.2">
      <c r="A3559" s="3">
        <v>3554</v>
      </c>
      <c r="D3559" s="7"/>
    </row>
    <row r="3560" spans="1:4" x14ac:dyDescent="0.2">
      <c r="A3560" s="3">
        <v>3555</v>
      </c>
      <c r="D3560" s="7"/>
    </row>
    <row r="3561" spans="1:4" x14ac:dyDescent="0.2">
      <c r="A3561">
        <v>3556</v>
      </c>
      <c r="B3561" s="14">
        <f>'EstExp 12-20'!C435</f>
        <v>0</v>
      </c>
      <c r="C3561" s="5">
        <f t="shared" si="41"/>
        <v>3556</v>
      </c>
      <c r="D3561" s="6"/>
    </row>
    <row r="3562" spans="1:4" x14ac:dyDescent="0.2">
      <c r="A3562">
        <v>3557</v>
      </c>
      <c r="B3562" s="14">
        <f>'EstExp 12-20'!C436</f>
        <v>0</v>
      </c>
      <c r="C3562" s="5">
        <f t="shared" si="41"/>
        <v>3557</v>
      </c>
      <c r="D3562" s="6"/>
    </row>
    <row r="3563" spans="1:4" x14ac:dyDescent="0.2">
      <c r="A3563">
        <v>3558</v>
      </c>
      <c r="B3563" s="14">
        <f>'EstExp 12-20'!C437</f>
        <v>0</v>
      </c>
      <c r="C3563" s="5">
        <f t="shared" si="41"/>
        <v>3558</v>
      </c>
      <c r="D3563" s="6"/>
    </row>
    <row r="3564" spans="1:4" x14ac:dyDescent="0.2">
      <c r="A3564">
        <v>3559</v>
      </c>
      <c r="B3564" s="14">
        <f>'EstExp 12-20'!C438</f>
        <v>0</v>
      </c>
      <c r="C3564" s="5">
        <f t="shared" si="41"/>
        <v>3559</v>
      </c>
      <c r="D3564" s="6"/>
    </row>
    <row r="3565" spans="1:4" x14ac:dyDescent="0.2">
      <c r="A3565">
        <v>3560</v>
      </c>
      <c r="B3565" s="14">
        <f>'EstExp 12-20'!C439</f>
        <v>0</v>
      </c>
      <c r="C3565" s="5">
        <f t="shared" si="41"/>
        <v>3560</v>
      </c>
      <c r="D3565" s="6"/>
    </row>
    <row r="3566" spans="1:4" x14ac:dyDescent="0.2">
      <c r="A3566">
        <v>3561</v>
      </c>
      <c r="B3566" s="14">
        <f>'EstExp 12-20'!C454</f>
        <v>0</v>
      </c>
      <c r="C3566" s="5">
        <f t="shared" si="41"/>
        <v>3561</v>
      </c>
      <c r="D3566" s="6"/>
    </row>
    <row r="3567" spans="1:4" x14ac:dyDescent="0.2">
      <c r="A3567" s="3">
        <v>3562</v>
      </c>
      <c r="D3567" s="7"/>
    </row>
    <row r="3568" spans="1:4" x14ac:dyDescent="0.2">
      <c r="A3568">
        <v>3563</v>
      </c>
      <c r="B3568" s="14">
        <f>'EstExp 12-20'!D435</f>
        <v>0</v>
      </c>
      <c r="C3568" s="5">
        <f t="shared" si="41"/>
        <v>3563</v>
      </c>
      <c r="D3568" s="6"/>
    </row>
    <row r="3569" spans="1:4" x14ac:dyDescent="0.2">
      <c r="A3569">
        <v>3564</v>
      </c>
      <c r="B3569" s="14">
        <f>'EstExp 12-20'!D436</f>
        <v>0</v>
      </c>
      <c r="C3569" s="5">
        <f t="shared" si="41"/>
        <v>3564</v>
      </c>
      <c r="D3569" s="6"/>
    </row>
    <row r="3570" spans="1:4" x14ac:dyDescent="0.2">
      <c r="A3570">
        <v>3565</v>
      </c>
      <c r="B3570" s="14">
        <f>'EstExp 12-20'!D437</f>
        <v>0</v>
      </c>
      <c r="C3570" s="5">
        <f t="shared" si="41"/>
        <v>3565</v>
      </c>
      <c r="D3570" s="6"/>
    </row>
    <row r="3571" spans="1:4" x14ac:dyDescent="0.2">
      <c r="A3571">
        <v>3566</v>
      </c>
      <c r="B3571" s="14">
        <f>'EstExp 12-20'!D438</f>
        <v>0</v>
      </c>
      <c r="C3571" s="5">
        <f t="shared" si="41"/>
        <v>3566</v>
      </c>
      <c r="D3571" s="6"/>
    </row>
    <row r="3572" spans="1:4" x14ac:dyDescent="0.2">
      <c r="A3572">
        <v>3567</v>
      </c>
      <c r="B3572" s="14">
        <f>'EstExp 12-20'!D439</f>
        <v>0</v>
      </c>
      <c r="C3572" s="5">
        <f t="shared" si="41"/>
        <v>3567</v>
      </c>
      <c r="D3572" s="6"/>
    </row>
    <row r="3573" spans="1:4" x14ac:dyDescent="0.2">
      <c r="A3573">
        <v>3568</v>
      </c>
      <c r="B3573" s="14">
        <f>'EstExp 12-20'!D454</f>
        <v>0</v>
      </c>
      <c r="C3573" s="5">
        <f t="shared" si="41"/>
        <v>3568</v>
      </c>
      <c r="D3573" s="6"/>
    </row>
    <row r="3574" spans="1:4" x14ac:dyDescent="0.2">
      <c r="A3574" s="3">
        <v>3569</v>
      </c>
      <c r="D3574" s="7"/>
    </row>
    <row r="3575" spans="1:4" x14ac:dyDescent="0.2">
      <c r="A3575">
        <v>3570</v>
      </c>
      <c r="B3575" s="14">
        <f>'EstExp 12-20'!E435</f>
        <v>0</v>
      </c>
      <c r="C3575" s="5">
        <f t="shared" si="41"/>
        <v>3570</v>
      </c>
      <c r="D3575" s="6"/>
    </row>
    <row r="3576" spans="1:4" x14ac:dyDescent="0.2">
      <c r="A3576">
        <v>3571</v>
      </c>
      <c r="B3576" s="14">
        <f>'EstExp 12-20'!E436</f>
        <v>3000</v>
      </c>
      <c r="C3576" s="5">
        <f t="shared" si="41"/>
        <v>571</v>
      </c>
      <c r="D3576" s="6"/>
    </row>
    <row r="3577" spans="1:4" x14ac:dyDescent="0.2">
      <c r="A3577">
        <v>3572</v>
      </c>
      <c r="B3577" s="14">
        <f>'EstExp 12-20'!E437</f>
        <v>3000</v>
      </c>
      <c r="C3577" s="5">
        <f t="shared" si="41"/>
        <v>572</v>
      </c>
      <c r="D3577" s="6"/>
    </row>
    <row r="3578" spans="1:4" x14ac:dyDescent="0.2">
      <c r="A3578">
        <v>3573</v>
      </c>
      <c r="B3578" s="14">
        <f>'EstExp 12-20'!E438</f>
        <v>0</v>
      </c>
      <c r="C3578" s="5">
        <f t="shared" si="41"/>
        <v>3573</v>
      </c>
      <c r="D3578" s="6"/>
    </row>
    <row r="3579" spans="1:4" x14ac:dyDescent="0.2">
      <c r="A3579">
        <v>3574</v>
      </c>
      <c r="B3579" s="14">
        <f>'EstExp 12-20'!E439</f>
        <v>3000</v>
      </c>
      <c r="C3579" s="5">
        <f t="shared" si="41"/>
        <v>574</v>
      </c>
      <c r="D3579" s="6"/>
    </row>
    <row r="3580" spans="1:4" x14ac:dyDescent="0.2">
      <c r="A3580">
        <v>3575</v>
      </c>
      <c r="B3580" s="14">
        <f>'EstExp 12-20'!E454</f>
        <v>3000</v>
      </c>
      <c r="C3580" s="5">
        <f t="shared" si="41"/>
        <v>575</v>
      </c>
      <c r="D3580" s="6"/>
    </row>
    <row r="3581" spans="1:4" x14ac:dyDescent="0.2">
      <c r="A3581" s="3">
        <v>3576</v>
      </c>
      <c r="D3581" s="7"/>
    </row>
    <row r="3582" spans="1:4" x14ac:dyDescent="0.2">
      <c r="A3582">
        <v>3577</v>
      </c>
      <c r="B3582" s="14">
        <f>'EstExp 12-20'!F435</f>
        <v>0</v>
      </c>
      <c r="C3582" s="5">
        <f t="shared" si="41"/>
        <v>3577</v>
      </c>
      <c r="D3582" s="6"/>
    </row>
    <row r="3583" spans="1:4" x14ac:dyDescent="0.2">
      <c r="A3583">
        <v>3578</v>
      </c>
      <c r="B3583" s="14">
        <f>'EstExp 12-20'!F436</f>
        <v>0</v>
      </c>
      <c r="C3583" s="5">
        <f t="shared" si="41"/>
        <v>3578</v>
      </c>
      <c r="D3583" s="6"/>
    </row>
    <row r="3584" spans="1:4" x14ac:dyDescent="0.2">
      <c r="A3584">
        <v>3579</v>
      </c>
      <c r="B3584" s="14">
        <f>'EstExp 12-20'!F437</f>
        <v>0</v>
      </c>
      <c r="C3584" s="5">
        <f t="shared" si="41"/>
        <v>3579</v>
      </c>
      <c r="D3584" s="6"/>
    </row>
    <row r="3585" spans="1:4" x14ac:dyDescent="0.2">
      <c r="A3585">
        <v>3580</v>
      </c>
      <c r="B3585" s="14">
        <f>'EstExp 12-20'!F438</f>
        <v>0</v>
      </c>
      <c r="C3585" s="5">
        <f t="shared" si="41"/>
        <v>3580</v>
      </c>
      <c r="D3585" s="6"/>
    </row>
    <row r="3586" spans="1:4" x14ac:dyDescent="0.2">
      <c r="A3586">
        <v>3581</v>
      </c>
      <c r="B3586" s="14">
        <f>'EstExp 12-20'!F439</f>
        <v>0</v>
      </c>
      <c r="C3586" s="5">
        <f t="shared" si="41"/>
        <v>3581</v>
      </c>
      <c r="D3586" s="6"/>
    </row>
    <row r="3587" spans="1:4" x14ac:dyDescent="0.2">
      <c r="A3587">
        <v>3582</v>
      </c>
      <c r="B3587" s="14">
        <f>'EstExp 12-20'!F454</f>
        <v>0</v>
      </c>
      <c r="C3587" s="5">
        <f t="shared" si="41"/>
        <v>3582</v>
      </c>
      <c r="D3587" s="6"/>
    </row>
    <row r="3588" spans="1:4" x14ac:dyDescent="0.2">
      <c r="A3588" s="3">
        <v>3583</v>
      </c>
      <c r="D3588" s="7"/>
    </row>
    <row r="3589" spans="1:4" x14ac:dyDescent="0.2">
      <c r="A3589">
        <v>3584</v>
      </c>
      <c r="B3589" s="14">
        <f>'EstExp 12-20'!G435</f>
        <v>0</v>
      </c>
      <c r="C3589" s="5">
        <f t="shared" si="41"/>
        <v>3584</v>
      </c>
      <c r="D3589" s="6"/>
    </row>
    <row r="3590" spans="1:4" x14ac:dyDescent="0.2">
      <c r="A3590">
        <v>3585</v>
      </c>
      <c r="B3590" s="14">
        <f>'EstExp 12-20'!G436</f>
        <v>0</v>
      </c>
      <c r="C3590" s="5">
        <f t="shared" si="41"/>
        <v>3585</v>
      </c>
      <c r="D3590" s="6"/>
    </row>
    <row r="3591" spans="1:4" x14ac:dyDescent="0.2">
      <c r="A3591">
        <v>3586</v>
      </c>
      <c r="B3591" s="14">
        <f>'EstExp 12-20'!G437</f>
        <v>0</v>
      </c>
      <c r="C3591" s="5">
        <f t="shared" si="41"/>
        <v>3586</v>
      </c>
      <c r="D3591" s="6"/>
    </row>
    <row r="3592" spans="1:4" x14ac:dyDescent="0.2">
      <c r="A3592">
        <v>3587</v>
      </c>
      <c r="B3592" s="14">
        <f>'EstExp 12-20'!G438</f>
        <v>0</v>
      </c>
      <c r="C3592" s="5">
        <f t="shared" ref="C3592:C3647" si="42">A3592-B3592</f>
        <v>3587</v>
      </c>
      <c r="D3592" s="6"/>
    </row>
    <row r="3593" spans="1:4" x14ac:dyDescent="0.2">
      <c r="A3593">
        <v>3588</v>
      </c>
      <c r="B3593" s="14">
        <f>'EstExp 12-20'!G439</f>
        <v>0</v>
      </c>
      <c r="C3593" s="5">
        <f t="shared" si="42"/>
        <v>3588</v>
      </c>
      <c r="D3593" s="6"/>
    </row>
    <row r="3594" spans="1:4" x14ac:dyDescent="0.2">
      <c r="A3594">
        <v>3589</v>
      </c>
      <c r="B3594" s="14">
        <f>'EstExp 12-20'!G454</f>
        <v>0</v>
      </c>
      <c r="C3594" s="5">
        <f t="shared" si="42"/>
        <v>3589</v>
      </c>
      <c r="D3594" s="6"/>
    </row>
    <row r="3595" spans="1:4" x14ac:dyDescent="0.2">
      <c r="A3595" s="3">
        <v>3590</v>
      </c>
      <c r="D3595" s="7"/>
    </row>
    <row r="3596" spans="1:4" x14ac:dyDescent="0.2">
      <c r="A3596">
        <v>3591</v>
      </c>
      <c r="B3596" s="14">
        <f>'EstExp 12-20'!H435</f>
        <v>39000</v>
      </c>
      <c r="C3596" s="5">
        <f t="shared" si="42"/>
        <v>-35409</v>
      </c>
      <c r="D3596" s="6"/>
    </row>
    <row r="3597" spans="1:4" x14ac:dyDescent="0.2">
      <c r="A3597">
        <v>3592</v>
      </c>
      <c r="B3597" s="14">
        <f>'EstExp 12-20'!H436</f>
        <v>0</v>
      </c>
      <c r="C3597" s="5">
        <f t="shared" si="42"/>
        <v>3592</v>
      </c>
      <c r="D3597" s="6"/>
    </row>
    <row r="3598" spans="1:4" x14ac:dyDescent="0.2">
      <c r="A3598">
        <v>3593</v>
      </c>
      <c r="B3598" s="14">
        <f>'EstExp 12-20'!H437</f>
        <v>39000</v>
      </c>
      <c r="C3598" s="5">
        <f t="shared" si="42"/>
        <v>-35407</v>
      </c>
      <c r="D3598" s="6"/>
    </row>
    <row r="3599" spans="1:4" x14ac:dyDescent="0.2">
      <c r="A3599">
        <v>3594</v>
      </c>
      <c r="B3599" s="14">
        <f>'EstExp 12-20'!H438</f>
        <v>0</v>
      </c>
      <c r="C3599" s="5">
        <f t="shared" si="42"/>
        <v>3594</v>
      </c>
      <c r="D3599" s="6"/>
    </row>
    <row r="3600" spans="1:4" x14ac:dyDescent="0.2">
      <c r="A3600">
        <v>3595</v>
      </c>
      <c r="B3600" s="14">
        <f>'EstExp 12-20'!H439</f>
        <v>39000</v>
      </c>
      <c r="C3600" s="5">
        <f t="shared" si="42"/>
        <v>-35405</v>
      </c>
      <c r="D3600" s="6"/>
    </row>
    <row r="3601" spans="1:4" x14ac:dyDescent="0.2">
      <c r="A3601">
        <v>3596</v>
      </c>
      <c r="B3601" s="14">
        <f>'EstExp 12-20'!H447</f>
        <v>0</v>
      </c>
      <c r="C3601" s="5">
        <f t="shared" si="42"/>
        <v>3596</v>
      </c>
      <c r="D3601" s="6"/>
    </row>
    <row r="3602" spans="1:4" x14ac:dyDescent="0.2">
      <c r="A3602">
        <v>3597</v>
      </c>
      <c r="B3602" s="14">
        <f>'EstExp 12-20'!H452</f>
        <v>0</v>
      </c>
      <c r="C3602" s="5">
        <f t="shared" si="42"/>
        <v>3597</v>
      </c>
      <c r="D3602" s="6"/>
    </row>
    <row r="3603" spans="1:4" x14ac:dyDescent="0.2">
      <c r="A3603" s="3">
        <v>3598</v>
      </c>
      <c r="D3603" s="7"/>
    </row>
    <row r="3604" spans="1:4" x14ac:dyDescent="0.2">
      <c r="A3604">
        <v>3599</v>
      </c>
      <c r="B3604" s="14">
        <f>'EstExp 12-20'!H454</f>
        <v>39000</v>
      </c>
      <c r="C3604" s="5">
        <f t="shared" si="42"/>
        <v>-35401</v>
      </c>
      <c r="D3604" s="6"/>
    </row>
    <row r="3605" spans="1:4" x14ac:dyDescent="0.2">
      <c r="A3605" s="3">
        <v>3600</v>
      </c>
      <c r="D3605" s="8"/>
    </row>
    <row r="3606" spans="1:4" x14ac:dyDescent="0.2">
      <c r="A3606" s="4">
        <v>3601</v>
      </c>
      <c r="B3606" s="15">
        <f>'EstExp 12-20'!H443</f>
        <v>0</v>
      </c>
      <c r="C3606" s="5">
        <f t="shared" si="42"/>
        <v>3601</v>
      </c>
      <c r="D3606" s="6" t="s">
        <v>327</v>
      </c>
    </row>
    <row r="3607" spans="1:4" x14ac:dyDescent="0.2">
      <c r="A3607" s="4">
        <v>3602</v>
      </c>
      <c r="B3607" s="15">
        <f>'EstExp 12-20'!H444</f>
        <v>0</v>
      </c>
      <c r="C3607" s="5">
        <f t="shared" si="42"/>
        <v>3602</v>
      </c>
      <c r="D3607" s="9" t="s">
        <v>327</v>
      </c>
    </row>
    <row r="3608" spans="1:4" x14ac:dyDescent="0.2">
      <c r="A3608" s="3">
        <v>3603</v>
      </c>
      <c r="D3608" s="6" t="s">
        <v>327</v>
      </c>
    </row>
    <row r="3609" spans="1:4" x14ac:dyDescent="0.2">
      <c r="A3609" s="3">
        <v>3604</v>
      </c>
      <c r="D3609" s="7"/>
    </row>
    <row r="3610" spans="1:4" x14ac:dyDescent="0.2">
      <c r="A3610" s="3">
        <v>3605</v>
      </c>
      <c r="D3610" s="7"/>
    </row>
    <row r="3611" spans="1:4" x14ac:dyDescent="0.2">
      <c r="A3611" s="3">
        <v>3606</v>
      </c>
      <c r="D3611" s="7"/>
    </row>
    <row r="3612" spans="1:4" x14ac:dyDescent="0.2">
      <c r="A3612">
        <v>3607</v>
      </c>
      <c r="B3612" s="14">
        <f>'EstExp 12-20'!K435</f>
        <v>39000</v>
      </c>
      <c r="C3612" s="5">
        <f t="shared" si="42"/>
        <v>-35393</v>
      </c>
      <c r="D3612" s="6"/>
    </row>
    <row r="3613" spans="1:4" x14ac:dyDescent="0.2">
      <c r="A3613">
        <v>3608</v>
      </c>
      <c r="B3613" s="14">
        <f>'EstExp 12-20'!K436</f>
        <v>3000</v>
      </c>
      <c r="C3613" s="5">
        <f t="shared" si="42"/>
        <v>608</v>
      </c>
      <c r="D3613" s="6"/>
    </row>
    <row r="3614" spans="1:4" x14ac:dyDescent="0.2">
      <c r="A3614">
        <v>3609</v>
      </c>
      <c r="B3614" s="14">
        <f>'EstExp 12-20'!K437</f>
        <v>42000</v>
      </c>
      <c r="C3614" s="5">
        <f t="shared" si="42"/>
        <v>-38391</v>
      </c>
      <c r="D3614" s="6"/>
    </row>
    <row r="3615" spans="1:4" x14ac:dyDescent="0.2">
      <c r="A3615">
        <v>3610</v>
      </c>
      <c r="B3615" s="14">
        <f>'EstExp 12-20'!K438</f>
        <v>0</v>
      </c>
      <c r="C3615" s="5">
        <f t="shared" si="42"/>
        <v>3610</v>
      </c>
      <c r="D3615" s="6"/>
    </row>
    <row r="3616" spans="1:4" x14ac:dyDescent="0.2">
      <c r="A3616">
        <v>3611</v>
      </c>
      <c r="B3616" s="14">
        <f>'EstExp 12-20'!K439</f>
        <v>42000</v>
      </c>
      <c r="C3616" s="5">
        <f t="shared" si="42"/>
        <v>-38389</v>
      </c>
      <c r="D3616" s="6"/>
    </row>
    <row r="3617" spans="1:4" x14ac:dyDescent="0.2">
      <c r="A3617">
        <v>3612</v>
      </c>
      <c r="B3617" s="14">
        <f>'EstExp 12-20'!K443</f>
        <v>0</v>
      </c>
      <c r="C3617" s="5">
        <f t="shared" si="42"/>
        <v>3612</v>
      </c>
      <c r="D3617" s="6"/>
    </row>
    <row r="3618" spans="1:4" x14ac:dyDescent="0.2">
      <c r="A3618">
        <v>3613</v>
      </c>
      <c r="B3618" s="14">
        <f>'EstExp 12-20'!K444</f>
        <v>0</v>
      </c>
      <c r="C3618" s="5">
        <f t="shared" si="42"/>
        <v>3613</v>
      </c>
      <c r="D3618" s="6"/>
    </row>
    <row r="3619" spans="1:4" x14ac:dyDescent="0.2">
      <c r="A3619">
        <v>3614</v>
      </c>
      <c r="B3619" s="14">
        <f>'EstExp 12-20'!K447</f>
        <v>0</v>
      </c>
      <c r="C3619" s="5">
        <f t="shared" si="42"/>
        <v>3614</v>
      </c>
      <c r="D3619" s="6"/>
    </row>
    <row r="3620" spans="1:4" x14ac:dyDescent="0.2">
      <c r="A3620">
        <v>3615</v>
      </c>
      <c r="B3620" s="14">
        <f>'EstExp 12-20'!K452</f>
        <v>0</v>
      </c>
      <c r="C3620" s="5">
        <f t="shared" si="42"/>
        <v>3615</v>
      </c>
      <c r="D3620" s="6"/>
    </row>
    <row r="3621" spans="1:4" x14ac:dyDescent="0.2">
      <c r="A3621" s="3">
        <v>3616</v>
      </c>
      <c r="D3621" s="7"/>
    </row>
    <row r="3622" spans="1:4" x14ac:dyDescent="0.2">
      <c r="A3622">
        <v>3617</v>
      </c>
      <c r="B3622" s="14">
        <f>'EstExp 12-20'!K454</f>
        <v>42000</v>
      </c>
      <c r="C3622" s="5">
        <f t="shared" si="42"/>
        <v>-38383</v>
      </c>
      <c r="D3622" s="6"/>
    </row>
    <row r="3623" spans="1:4" x14ac:dyDescent="0.2">
      <c r="A3623" s="3">
        <v>3618</v>
      </c>
      <c r="D3623" s="7"/>
    </row>
    <row r="3624" spans="1:4" x14ac:dyDescent="0.2">
      <c r="A3624" s="3">
        <v>3619</v>
      </c>
      <c r="D3624" s="7"/>
    </row>
    <row r="3625" spans="1:4" x14ac:dyDescent="0.2">
      <c r="A3625">
        <v>3620</v>
      </c>
      <c r="B3625" s="14">
        <f>'EstExp 12-20'!K455</f>
        <v>-29145</v>
      </c>
      <c r="C3625" s="5">
        <f t="shared" si="42"/>
        <v>32765</v>
      </c>
      <c r="D3625" s="6"/>
    </row>
    <row r="3626" spans="1:4" x14ac:dyDescent="0.2">
      <c r="A3626" s="3">
        <v>3621</v>
      </c>
      <c r="D3626" s="6"/>
    </row>
    <row r="3627" spans="1:4" x14ac:dyDescent="0.2">
      <c r="A3627" s="3">
        <v>3622</v>
      </c>
      <c r="D3627" s="6"/>
    </row>
    <row r="3628" spans="1:4" x14ac:dyDescent="0.2">
      <c r="A3628" s="3">
        <v>3623</v>
      </c>
      <c r="D3628" s="6"/>
    </row>
    <row r="3629" spans="1:4" x14ac:dyDescent="0.2">
      <c r="A3629" s="3">
        <v>3624</v>
      </c>
      <c r="D3629" s="6"/>
    </row>
    <row r="3630" spans="1:4" x14ac:dyDescent="0.2">
      <c r="A3630" s="3">
        <v>3625</v>
      </c>
      <c r="D3630" s="6"/>
    </row>
    <row r="3631" spans="1:4" x14ac:dyDescent="0.2">
      <c r="A3631" s="3">
        <v>3626</v>
      </c>
      <c r="D3631" s="6"/>
    </row>
    <row r="3632" spans="1:4" x14ac:dyDescent="0.2">
      <c r="A3632" s="3">
        <v>3627</v>
      </c>
      <c r="D3632" s="6"/>
    </row>
    <row r="3633" spans="1:4" x14ac:dyDescent="0.2">
      <c r="A3633" s="3">
        <v>3628</v>
      </c>
      <c r="D3633" s="6"/>
    </row>
    <row r="3634" spans="1:4" x14ac:dyDescent="0.2">
      <c r="A3634" s="3">
        <v>3629</v>
      </c>
      <c r="D3634" s="7"/>
    </row>
    <row r="3635" spans="1:4" x14ac:dyDescent="0.2">
      <c r="A3635" s="3">
        <v>3630</v>
      </c>
      <c r="D3635" s="7"/>
    </row>
    <row r="3636" spans="1:4" x14ac:dyDescent="0.2">
      <c r="A3636" s="3">
        <v>3631</v>
      </c>
      <c r="D3636" s="7"/>
    </row>
    <row r="3637" spans="1:4" x14ac:dyDescent="0.2">
      <c r="A3637" s="3">
        <v>3632</v>
      </c>
      <c r="D3637" s="7"/>
    </row>
    <row r="3638" spans="1:4" x14ac:dyDescent="0.2">
      <c r="A3638" s="3">
        <v>3633</v>
      </c>
      <c r="D3638" s="7"/>
    </row>
    <row r="3639" spans="1:4" x14ac:dyDescent="0.2">
      <c r="A3639" s="3">
        <v>3634</v>
      </c>
      <c r="D3639" s="7"/>
    </row>
    <row r="3640" spans="1:4" x14ac:dyDescent="0.2">
      <c r="A3640" s="3">
        <v>3635</v>
      </c>
      <c r="D3640" s="7"/>
    </row>
    <row r="3641" spans="1:4" x14ac:dyDescent="0.2">
      <c r="A3641" s="3">
        <v>3636</v>
      </c>
      <c r="D3641" s="7"/>
    </row>
    <row r="3642" spans="1:4" x14ac:dyDescent="0.2">
      <c r="A3642">
        <v>3637</v>
      </c>
      <c r="B3642" s="14">
        <f>'BudgetSum 2-4'!D32</f>
        <v>0</v>
      </c>
      <c r="C3642" s="5">
        <f t="shared" si="42"/>
        <v>3637</v>
      </c>
      <c r="D3642" s="6"/>
    </row>
    <row r="3643" spans="1:4" x14ac:dyDescent="0.2">
      <c r="A3643">
        <v>3638</v>
      </c>
      <c r="B3643" s="14">
        <f>'BudgetSum 2-4'!E33</f>
        <v>0</v>
      </c>
      <c r="C3643" s="5">
        <f t="shared" si="42"/>
        <v>3638</v>
      </c>
      <c r="D3643" s="6"/>
    </row>
    <row r="3644" spans="1:4" x14ac:dyDescent="0.2">
      <c r="A3644" s="3">
        <v>3639</v>
      </c>
      <c r="D3644" s="7"/>
    </row>
    <row r="3645" spans="1:4" x14ac:dyDescent="0.2">
      <c r="A3645" s="3">
        <v>3640</v>
      </c>
      <c r="D3645" s="7"/>
    </row>
    <row r="3646" spans="1:4" x14ac:dyDescent="0.2">
      <c r="A3646">
        <v>3641</v>
      </c>
      <c r="B3646" s="14">
        <f>'BudgetSum 2-4'!K55</f>
        <v>0</v>
      </c>
      <c r="C3646" s="5">
        <f t="shared" si="42"/>
        <v>3641</v>
      </c>
      <c r="D3646" s="6"/>
    </row>
    <row r="3647" spans="1:4" x14ac:dyDescent="0.2">
      <c r="A3647">
        <v>3642</v>
      </c>
      <c r="B3647" s="14">
        <f>'BudgetSum 2-4'!K56</f>
        <v>0</v>
      </c>
      <c r="C3647" s="5">
        <f t="shared" si="42"/>
        <v>3642</v>
      </c>
      <c r="D3647" s="6"/>
    </row>
    <row r="3648" spans="1:4" x14ac:dyDescent="0.2">
      <c r="A3648" s="3">
        <v>3643</v>
      </c>
      <c r="D3648" s="7"/>
    </row>
    <row r="3649" spans="1:4" x14ac:dyDescent="0.2">
      <c r="A3649" s="3">
        <v>3644</v>
      </c>
      <c r="D3649" s="7"/>
    </row>
    <row r="3650" spans="1:4" x14ac:dyDescent="0.2">
      <c r="A3650" s="3">
        <v>3645</v>
      </c>
      <c r="D3650" s="7"/>
    </row>
    <row r="3651" spans="1:4" x14ac:dyDescent="0.2">
      <c r="A3651" s="3">
        <v>3646</v>
      </c>
      <c r="D3651" s="7"/>
    </row>
    <row r="3652" spans="1:4" x14ac:dyDescent="0.2">
      <c r="A3652" s="3">
        <v>3647</v>
      </c>
      <c r="D3652" s="7"/>
    </row>
    <row r="3653" spans="1:4" x14ac:dyDescent="0.2">
      <c r="A3653" s="3">
        <v>3648</v>
      </c>
      <c r="D3653" s="7"/>
    </row>
    <row r="3654" spans="1:4" x14ac:dyDescent="0.2">
      <c r="A3654" s="3">
        <v>3649</v>
      </c>
      <c r="D3654" s="7"/>
    </row>
    <row r="3655" spans="1:4" x14ac:dyDescent="0.2">
      <c r="A3655" s="3">
        <v>3650</v>
      </c>
      <c r="D3655" s="7"/>
    </row>
    <row r="3656" spans="1:4" x14ac:dyDescent="0.2">
      <c r="A3656" s="3">
        <v>3651</v>
      </c>
      <c r="D3656" s="7"/>
    </row>
    <row r="3657" spans="1:4" x14ac:dyDescent="0.2">
      <c r="A3657" s="3">
        <v>3652</v>
      </c>
      <c r="D3657" s="7"/>
    </row>
    <row r="3658" spans="1:4" x14ac:dyDescent="0.2">
      <c r="A3658" s="3">
        <v>3653</v>
      </c>
      <c r="D3658" s="7"/>
    </row>
    <row r="3659" spans="1:4" x14ac:dyDescent="0.2">
      <c r="A3659" s="3">
        <v>3654</v>
      </c>
      <c r="D3659" s="7"/>
    </row>
    <row r="3660" spans="1:4" x14ac:dyDescent="0.2">
      <c r="A3660" s="3">
        <v>3655</v>
      </c>
      <c r="D3660" s="6" t="s">
        <v>327</v>
      </c>
    </row>
    <row r="3661" spans="1:4" x14ac:dyDescent="0.2">
      <c r="A3661">
        <v>3656</v>
      </c>
      <c r="B3661" s="14">
        <f>'EstExp 12-20'!K313</f>
        <v>0</v>
      </c>
      <c r="C3661" s="5">
        <f t="shared" ref="C3661:C3668" si="43">A3661-B3661</f>
        <v>3656</v>
      </c>
      <c r="D3661" s="6"/>
    </row>
    <row r="3662" spans="1:4" x14ac:dyDescent="0.2">
      <c r="A3662">
        <v>3657</v>
      </c>
      <c r="B3662" s="14">
        <f>'BudgetSum 2-4'!K8</f>
        <v>0</v>
      </c>
      <c r="C3662" s="5">
        <f t="shared" si="43"/>
        <v>3657</v>
      </c>
      <c r="D3662" s="6"/>
    </row>
    <row r="3663" spans="1:4" x14ac:dyDescent="0.2">
      <c r="A3663" s="3">
        <v>3658</v>
      </c>
      <c r="D3663" s="7"/>
    </row>
    <row r="3664" spans="1:4" x14ac:dyDescent="0.2">
      <c r="A3664" s="3">
        <v>3659</v>
      </c>
      <c r="D3664" s="7"/>
    </row>
    <row r="3665" spans="1:4" x14ac:dyDescent="0.2">
      <c r="A3665">
        <v>3660</v>
      </c>
      <c r="B3665" s="14">
        <f>'EstExp 12-20'!D287</f>
        <v>0</v>
      </c>
      <c r="C3665" s="5">
        <f t="shared" si="43"/>
        <v>3660</v>
      </c>
      <c r="D3665" s="6"/>
    </row>
    <row r="3666" spans="1:4" x14ac:dyDescent="0.2">
      <c r="A3666">
        <v>3661</v>
      </c>
      <c r="B3666" s="14">
        <f>'EstExp 12-20'!D289</f>
        <v>0</v>
      </c>
      <c r="C3666" s="5">
        <f t="shared" si="43"/>
        <v>3661</v>
      </c>
      <c r="D3666" s="6"/>
    </row>
    <row r="3667" spans="1:4" x14ac:dyDescent="0.2">
      <c r="A3667">
        <v>3662</v>
      </c>
      <c r="B3667" s="14">
        <f>'EstExp 12-20'!K287</f>
        <v>0</v>
      </c>
      <c r="C3667" s="5">
        <f t="shared" si="43"/>
        <v>3662</v>
      </c>
      <c r="D3667" s="6"/>
    </row>
    <row r="3668" spans="1:4" x14ac:dyDescent="0.2">
      <c r="A3668">
        <v>3663</v>
      </c>
      <c r="B3668" s="14">
        <f>'EstExp 12-20'!K289</f>
        <v>0</v>
      </c>
      <c r="C3668" s="5">
        <f t="shared" si="43"/>
        <v>3663</v>
      </c>
      <c r="D3668" s="6"/>
    </row>
    <row r="3669" spans="1:4" x14ac:dyDescent="0.2">
      <c r="A3669" s="3">
        <v>3664</v>
      </c>
      <c r="D3669" s="6"/>
    </row>
    <row r="3670" spans="1:4" x14ac:dyDescent="0.2">
      <c r="A3670" s="3">
        <v>3665</v>
      </c>
      <c r="D3670" s="6"/>
    </row>
    <row r="3671" spans="1:4" x14ac:dyDescent="0.2">
      <c r="A3671" s="3">
        <v>3666</v>
      </c>
      <c r="D3671" s="6"/>
    </row>
    <row r="3672" spans="1:4" x14ac:dyDescent="0.2">
      <c r="A3672" s="3">
        <v>3667</v>
      </c>
      <c r="D3672" s="6"/>
    </row>
    <row r="3673" spans="1:4" x14ac:dyDescent="0.2">
      <c r="A3673" s="3">
        <v>3668</v>
      </c>
      <c r="D3673" s="6"/>
    </row>
    <row r="3674" spans="1:4" x14ac:dyDescent="0.2">
      <c r="A3674" s="3">
        <v>3669</v>
      </c>
      <c r="D3674" s="6"/>
    </row>
    <row r="3675" spans="1:4" x14ac:dyDescent="0.2">
      <c r="A3675" s="3">
        <v>3670</v>
      </c>
      <c r="D3675" s="7"/>
    </row>
    <row r="3676" spans="1:4" x14ac:dyDescent="0.2">
      <c r="A3676" s="3">
        <v>3671</v>
      </c>
      <c r="D3676" s="7"/>
    </row>
    <row r="3677" spans="1:4" x14ac:dyDescent="0.2">
      <c r="A3677" s="3">
        <v>3672</v>
      </c>
      <c r="D3677" s="7"/>
    </row>
    <row r="3678" spans="1:4" x14ac:dyDescent="0.2">
      <c r="A3678" s="3">
        <v>3673</v>
      </c>
      <c r="D3678" s="7"/>
    </row>
    <row r="3679" spans="1:4" x14ac:dyDescent="0.2">
      <c r="A3679" s="3">
        <v>3674</v>
      </c>
      <c r="D3679" s="7"/>
    </row>
    <row r="3680" spans="1:4" x14ac:dyDescent="0.2">
      <c r="A3680" s="3">
        <v>3675</v>
      </c>
      <c r="D3680" s="7"/>
    </row>
    <row r="3681" spans="1:4" x14ac:dyDescent="0.2">
      <c r="A3681" s="3">
        <v>3676</v>
      </c>
      <c r="D3681" s="7"/>
    </row>
    <row r="3682" spans="1:4" x14ac:dyDescent="0.2">
      <c r="A3682" s="3">
        <v>3677</v>
      </c>
      <c r="D3682" s="7"/>
    </row>
    <row r="3683" spans="1:4" x14ac:dyDescent="0.2">
      <c r="A3683" s="3">
        <v>3678</v>
      </c>
      <c r="D3683" s="7"/>
    </row>
    <row r="3684" spans="1:4" x14ac:dyDescent="0.2">
      <c r="A3684" s="3">
        <v>3679</v>
      </c>
      <c r="D3684" s="7"/>
    </row>
    <row r="3685" spans="1:4" x14ac:dyDescent="0.2">
      <c r="A3685" s="3">
        <v>3680</v>
      </c>
      <c r="D3685" s="7"/>
    </row>
    <row r="3686" spans="1:4" x14ac:dyDescent="0.2">
      <c r="A3686" s="3">
        <v>3681</v>
      </c>
      <c r="D3686" s="7"/>
    </row>
    <row r="3687" spans="1:4" x14ac:dyDescent="0.2">
      <c r="A3687" s="3">
        <v>3682</v>
      </c>
      <c r="D3687" s="7"/>
    </row>
    <row r="3688" spans="1:4" x14ac:dyDescent="0.2">
      <c r="A3688" s="3">
        <v>3683</v>
      </c>
      <c r="D3688" s="7"/>
    </row>
    <row r="3689" spans="1:4" x14ac:dyDescent="0.2">
      <c r="A3689" s="3">
        <v>3684</v>
      </c>
      <c r="D3689" s="7"/>
    </row>
    <row r="3690" spans="1:4" x14ac:dyDescent="0.2">
      <c r="A3690" s="3">
        <v>3685</v>
      </c>
      <c r="D3690" s="7"/>
    </row>
    <row r="3691" spans="1:4" x14ac:dyDescent="0.2">
      <c r="A3691" s="3">
        <v>3686</v>
      </c>
      <c r="D3691" s="7"/>
    </row>
    <row r="3692" spans="1:4" x14ac:dyDescent="0.2">
      <c r="A3692" s="3">
        <v>3687</v>
      </c>
      <c r="D3692" s="7"/>
    </row>
    <row r="3693" spans="1:4" x14ac:dyDescent="0.2">
      <c r="A3693" s="3">
        <v>3688</v>
      </c>
      <c r="D3693" s="7"/>
    </row>
    <row r="3694" spans="1:4" x14ac:dyDescent="0.2">
      <c r="A3694" s="3">
        <v>3689</v>
      </c>
      <c r="D3694" s="7"/>
    </row>
    <row r="3695" spans="1:4" x14ac:dyDescent="0.2">
      <c r="A3695" s="3">
        <v>3690</v>
      </c>
      <c r="D3695" s="7"/>
    </row>
    <row r="3696" spans="1:4" x14ac:dyDescent="0.2">
      <c r="A3696" s="3">
        <v>3691</v>
      </c>
      <c r="D3696" s="7"/>
    </row>
    <row r="3697" spans="1:4" x14ac:dyDescent="0.2">
      <c r="A3697" s="3">
        <v>3692</v>
      </c>
      <c r="D3697" s="7"/>
    </row>
    <row r="3698" spans="1:4" x14ac:dyDescent="0.2">
      <c r="A3698" s="3">
        <v>3693</v>
      </c>
      <c r="D3698" s="7"/>
    </row>
    <row r="3699" spans="1:4" x14ac:dyDescent="0.2">
      <c r="A3699" s="3">
        <v>3694</v>
      </c>
      <c r="D3699" s="7"/>
    </row>
    <row r="3700" spans="1:4" x14ac:dyDescent="0.2">
      <c r="A3700" s="3">
        <v>3695</v>
      </c>
      <c r="D3700" s="7"/>
    </row>
    <row r="3701" spans="1:4" x14ac:dyDescent="0.2">
      <c r="A3701" s="3">
        <v>3696</v>
      </c>
      <c r="D3701" s="7"/>
    </row>
    <row r="3702" spans="1:4" x14ac:dyDescent="0.2">
      <c r="A3702" s="3">
        <v>3697</v>
      </c>
      <c r="D3702" s="7"/>
    </row>
    <row r="3703" spans="1:4" x14ac:dyDescent="0.2">
      <c r="A3703" s="3">
        <v>3698</v>
      </c>
      <c r="D3703" s="7"/>
    </row>
    <row r="3704" spans="1:4" x14ac:dyDescent="0.2">
      <c r="A3704" s="3">
        <v>3699</v>
      </c>
      <c r="D3704" s="7"/>
    </row>
    <row r="3705" spans="1:4" x14ac:dyDescent="0.2">
      <c r="A3705" s="3">
        <v>3700</v>
      </c>
      <c r="D3705" s="7"/>
    </row>
    <row r="3706" spans="1:4" x14ac:dyDescent="0.2">
      <c r="A3706" s="3">
        <v>3701</v>
      </c>
      <c r="D3706" s="7"/>
    </row>
    <row r="3707" spans="1:4" x14ac:dyDescent="0.2">
      <c r="A3707" s="3">
        <v>3702</v>
      </c>
      <c r="D3707" s="7"/>
    </row>
    <row r="3708" spans="1:4" x14ac:dyDescent="0.2">
      <c r="A3708" s="3">
        <v>3703</v>
      </c>
      <c r="D3708" s="7"/>
    </row>
    <row r="3709" spans="1:4" x14ac:dyDescent="0.2">
      <c r="A3709" s="3">
        <v>3704</v>
      </c>
      <c r="D3709" s="7"/>
    </row>
    <row r="3710" spans="1:4" x14ac:dyDescent="0.2">
      <c r="A3710" s="3">
        <v>3705</v>
      </c>
      <c r="D3710" s="7"/>
    </row>
    <row r="3711" spans="1:4" x14ac:dyDescent="0.2">
      <c r="A3711" s="3">
        <v>3706</v>
      </c>
      <c r="D3711" s="7"/>
    </row>
    <row r="3712" spans="1:4" x14ac:dyDescent="0.2">
      <c r="A3712" s="3">
        <v>3707</v>
      </c>
      <c r="D3712" s="7"/>
    </row>
    <row r="3713" spans="1:4" x14ac:dyDescent="0.2">
      <c r="A3713" s="3">
        <v>3708</v>
      </c>
      <c r="D3713" s="7"/>
    </row>
    <row r="3714" spans="1:4" x14ac:dyDescent="0.2">
      <c r="A3714" s="3">
        <v>3709</v>
      </c>
      <c r="D3714" s="7"/>
    </row>
    <row r="3715" spans="1:4" x14ac:dyDescent="0.2">
      <c r="A3715" s="3">
        <v>3710</v>
      </c>
      <c r="D3715" s="7"/>
    </row>
    <row r="3716" spans="1:4" x14ac:dyDescent="0.2">
      <c r="A3716" s="3">
        <v>3711</v>
      </c>
      <c r="D3716" s="7"/>
    </row>
    <row r="3717" spans="1:4" x14ac:dyDescent="0.2">
      <c r="A3717" s="3">
        <v>3712</v>
      </c>
      <c r="D3717" s="7"/>
    </row>
    <row r="3718" spans="1:4" x14ac:dyDescent="0.2">
      <c r="A3718" s="3">
        <v>3713</v>
      </c>
      <c r="D3718" s="7"/>
    </row>
    <row r="3719" spans="1:4" x14ac:dyDescent="0.2">
      <c r="A3719" s="3">
        <v>3714</v>
      </c>
      <c r="D3719" s="7"/>
    </row>
    <row r="3720" spans="1:4" x14ac:dyDescent="0.2">
      <c r="A3720" s="3">
        <v>3715</v>
      </c>
      <c r="D3720" s="7"/>
    </row>
    <row r="3721" spans="1:4" x14ac:dyDescent="0.2">
      <c r="A3721" s="3">
        <v>3716</v>
      </c>
      <c r="D3721" s="7"/>
    </row>
    <row r="3722" spans="1:4" x14ac:dyDescent="0.2">
      <c r="A3722" s="3">
        <v>3717</v>
      </c>
      <c r="D3722" s="7"/>
    </row>
    <row r="3723" spans="1:4" x14ac:dyDescent="0.2">
      <c r="A3723" s="3">
        <v>3718</v>
      </c>
      <c r="D3723" s="7"/>
    </row>
    <row r="3724" spans="1:4" x14ac:dyDescent="0.2">
      <c r="A3724" s="3">
        <v>3719</v>
      </c>
      <c r="D3724" s="7"/>
    </row>
    <row r="3725" spans="1:4" x14ac:dyDescent="0.2">
      <c r="A3725" s="3">
        <v>3720</v>
      </c>
      <c r="D3725" s="7"/>
    </row>
    <row r="3726" spans="1:4" x14ac:dyDescent="0.2">
      <c r="A3726" s="3">
        <v>3721</v>
      </c>
      <c r="D3726" s="7"/>
    </row>
    <row r="3727" spans="1:4" x14ac:dyDescent="0.2">
      <c r="A3727" s="3">
        <v>3722</v>
      </c>
      <c r="D3727" s="7"/>
    </row>
    <row r="3728" spans="1:4" x14ac:dyDescent="0.2">
      <c r="A3728" s="3">
        <v>3723</v>
      </c>
      <c r="D3728" s="7"/>
    </row>
    <row r="3729" spans="1:4" x14ac:dyDescent="0.2">
      <c r="A3729" s="3">
        <v>3724</v>
      </c>
      <c r="D3729" s="7"/>
    </row>
    <row r="3730" spans="1:4" x14ac:dyDescent="0.2">
      <c r="A3730" s="3">
        <v>3725</v>
      </c>
      <c r="D3730" s="7"/>
    </row>
    <row r="3731" spans="1:4" x14ac:dyDescent="0.2">
      <c r="A3731" s="3">
        <v>3726</v>
      </c>
      <c r="D3731" s="7"/>
    </row>
    <row r="3732" spans="1:4" x14ac:dyDescent="0.2">
      <c r="A3732" s="3">
        <v>3727</v>
      </c>
      <c r="D3732" s="7"/>
    </row>
    <row r="3733" spans="1:4" x14ac:dyDescent="0.2">
      <c r="A3733" s="3">
        <v>3728</v>
      </c>
      <c r="D3733" s="7"/>
    </row>
    <row r="3734" spans="1:4" x14ac:dyDescent="0.2">
      <c r="A3734" s="3">
        <v>3729</v>
      </c>
      <c r="D3734" s="7"/>
    </row>
    <row r="3735" spans="1:4" x14ac:dyDescent="0.2">
      <c r="A3735" s="3">
        <v>3730</v>
      </c>
      <c r="D3735" s="7"/>
    </row>
    <row r="3736" spans="1:4" x14ac:dyDescent="0.2">
      <c r="A3736" s="3">
        <v>3731</v>
      </c>
      <c r="D3736" s="7"/>
    </row>
    <row r="3737" spans="1:4" x14ac:dyDescent="0.2">
      <c r="A3737" s="3">
        <v>3732</v>
      </c>
      <c r="D3737" s="7"/>
    </row>
    <row r="3738" spans="1:4" x14ac:dyDescent="0.2">
      <c r="A3738" s="3">
        <v>3733</v>
      </c>
      <c r="D3738" s="7"/>
    </row>
    <row r="3739" spans="1:4" x14ac:dyDescent="0.2">
      <c r="A3739" s="3">
        <v>3734</v>
      </c>
      <c r="D3739" s="7"/>
    </row>
    <row r="3740" spans="1:4" x14ac:dyDescent="0.2">
      <c r="A3740" s="3">
        <v>3735</v>
      </c>
      <c r="D3740" s="7"/>
    </row>
    <row r="3741" spans="1:4" x14ac:dyDescent="0.2">
      <c r="A3741" s="3">
        <v>3736</v>
      </c>
      <c r="D3741" s="7"/>
    </row>
    <row r="3742" spans="1:4" x14ac:dyDescent="0.2">
      <c r="A3742" s="3">
        <v>3737</v>
      </c>
      <c r="D3742" s="7"/>
    </row>
    <row r="3743" spans="1:4" x14ac:dyDescent="0.2">
      <c r="A3743" s="3">
        <v>3738</v>
      </c>
      <c r="D3743" s="7"/>
    </row>
    <row r="3744" spans="1:4" x14ac:dyDescent="0.2">
      <c r="A3744" s="3">
        <v>3739</v>
      </c>
      <c r="D3744" s="7"/>
    </row>
    <row r="3745" spans="1:4" x14ac:dyDescent="0.2">
      <c r="A3745" s="3">
        <v>3740</v>
      </c>
      <c r="D3745" s="7"/>
    </row>
    <row r="3746" spans="1:4" x14ac:dyDescent="0.2">
      <c r="A3746" s="3">
        <v>3741</v>
      </c>
      <c r="D3746" s="7"/>
    </row>
    <row r="3747" spans="1:4" x14ac:dyDescent="0.2">
      <c r="A3747" s="3">
        <v>3742</v>
      </c>
      <c r="D3747" s="7"/>
    </row>
    <row r="3748" spans="1:4" x14ac:dyDescent="0.2">
      <c r="A3748" s="3">
        <v>3743</v>
      </c>
      <c r="D3748" s="7"/>
    </row>
    <row r="3749" spans="1:4" x14ac:dyDescent="0.2">
      <c r="A3749" s="3">
        <v>3744</v>
      </c>
      <c r="D3749" s="7"/>
    </row>
    <row r="3750" spans="1:4" x14ac:dyDescent="0.2">
      <c r="A3750" s="3">
        <v>3745</v>
      </c>
      <c r="D3750" s="7"/>
    </row>
    <row r="3751" spans="1:4" x14ac:dyDescent="0.2">
      <c r="A3751" s="3">
        <v>3746</v>
      </c>
      <c r="D3751" s="7"/>
    </row>
    <row r="3752" spans="1:4" x14ac:dyDescent="0.2">
      <c r="A3752" s="3">
        <v>3747</v>
      </c>
      <c r="D3752" s="7"/>
    </row>
    <row r="3753" spans="1:4" x14ac:dyDescent="0.2">
      <c r="A3753" s="3">
        <v>3748</v>
      </c>
      <c r="D3753" s="7"/>
    </row>
    <row r="3754" spans="1:4" x14ac:dyDescent="0.2">
      <c r="A3754" s="3">
        <v>3749</v>
      </c>
      <c r="D3754" s="7"/>
    </row>
    <row r="3755" spans="1:4" x14ac:dyDescent="0.2">
      <c r="A3755" s="3">
        <v>3750</v>
      </c>
      <c r="D3755" s="7"/>
    </row>
    <row r="3756" spans="1:4" x14ac:dyDescent="0.2">
      <c r="A3756" s="3">
        <v>3751</v>
      </c>
      <c r="D3756" s="7"/>
    </row>
    <row r="3757" spans="1:4" x14ac:dyDescent="0.2">
      <c r="A3757" s="3">
        <v>3752</v>
      </c>
      <c r="D3757" s="7"/>
    </row>
    <row r="3758" spans="1:4" x14ac:dyDescent="0.2">
      <c r="A3758" s="3">
        <v>3753</v>
      </c>
      <c r="D3758" s="7"/>
    </row>
    <row r="3759" spans="1:4" x14ac:dyDescent="0.2">
      <c r="A3759" s="3">
        <v>3754</v>
      </c>
      <c r="D3759" s="7"/>
    </row>
    <row r="3760" spans="1:4" x14ac:dyDescent="0.2">
      <c r="A3760" s="3">
        <v>3755</v>
      </c>
      <c r="D3760" s="7"/>
    </row>
    <row r="3761" spans="1:4" x14ac:dyDescent="0.2">
      <c r="A3761" s="3">
        <v>3756</v>
      </c>
      <c r="D3761" s="7"/>
    </row>
    <row r="3762" spans="1:4" x14ac:dyDescent="0.2">
      <c r="A3762" s="3">
        <v>3757</v>
      </c>
      <c r="D3762" s="7"/>
    </row>
    <row r="3763" spans="1:4" x14ac:dyDescent="0.2">
      <c r="A3763" s="3">
        <v>3758</v>
      </c>
      <c r="D3763" s="7"/>
    </row>
    <row r="3764" spans="1:4" x14ac:dyDescent="0.2">
      <c r="A3764" s="3">
        <v>3759</v>
      </c>
      <c r="D3764" s="7"/>
    </row>
    <row r="3765" spans="1:4" x14ac:dyDescent="0.2">
      <c r="A3765" s="3">
        <v>3760</v>
      </c>
      <c r="D3765" s="7"/>
    </row>
    <row r="3766" spans="1:4" x14ac:dyDescent="0.2">
      <c r="A3766" s="3">
        <v>3761</v>
      </c>
      <c r="D3766" s="7"/>
    </row>
    <row r="3767" spans="1:4" x14ac:dyDescent="0.2">
      <c r="A3767" s="3">
        <v>3762</v>
      </c>
      <c r="D3767" s="7"/>
    </row>
    <row r="3768" spans="1:4" x14ac:dyDescent="0.2">
      <c r="A3768" s="3">
        <v>3763</v>
      </c>
      <c r="D3768" s="7"/>
    </row>
    <row r="3769" spans="1:4" x14ac:dyDescent="0.2">
      <c r="A3769" s="3">
        <v>3764</v>
      </c>
      <c r="D3769" s="7"/>
    </row>
    <row r="3770" spans="1:4" x14ac:dyDescent="0.2">
      <c r="A3770" s="3">
        <v>3765</v>
      </c>
      <c r="D3770" s="7"/>
    </row>
    <row r="3771" spans="1:4" x14ac:dyDescent="0.2">
      <c r="A3771" s="3">
        <v>3766</v>
      </c>
      <c r="D3771" s="7"/>
    </row>
    <row r="3772" spans="1:4" x14ac:dyDescent="0.2">
      <c r="A3772" s="3">
        <v>3767</v>
      </c>
      <c r="D3772" s="7"/>
    </row>
    <row r="3773" spans="1:4" x14ac:dyDescent="0.2">
      <c r="A3773" s="3">
        <v>3768</v>
      </c>
      <c r="D3773" s="7"/>
    </row>
    <row r="3774" spans="1:4" x14ac:dyDescent="0.2">
      <c r="A3774" s="3">
        <v>3769</v>
      </c>
      <c r="D3774" s="7"/>
    </row>
    <row r="3775" spans="1:4" x14ac:dyDescent="0.2">
      <c r="A3775" s="3">
        <v>3770</v>
      </c>
      <c r="D3775" s="7"/>
    </row>
    <row r="3776" spans="1:4" x14ac:dyDescent="0.2">
      <c r="A3776" s="3">
        <v>3771</v>
      </c>
      <c r="D3776" s="7"/>
    </row>
    <row r="3777" spans="1:4" x14ac:dyDescent="0.2">
      <c r="A3777" s="3">
        <v>3772</v>
      </c>
      <c r="D3777" s="7"/>
    </row>
    <row r="3778" spans="1:4" x14ac:dyDescent="0.2">
      <c r="A3778" s="3">
        <v>3773</v>
      </c>
      <c r="D3778" s="7"/>
    </row>
    <row r="3779" spans="1:4" x14ac:dyDescent="0.2">
      <c r="A3779" s="3">
        <v>3774</v>
      </c>
      <c r="D3779" s="7"/>
    </row>
    <row r="3780" spans="1:4" x14ac:dyDescent="0.2">
      <c r="A3780" s="3">
        <v>3775</v>
      </c>
      <c r="D3780" s="7"/>
    </row>
    <row r="3781" spans="1:4" x14ac:dyDescent="0.2">
      <c r="A3781" s="3">
        <v>3776</v>
      </c>
      <c r="D3781" s="7"/>
    </row>
    <row r="3782" spans="1:4" x14ac:dyDescent="0.2">
      <c r="A3782" s="3">
        <v>3777</v>
      </c>
      <c r="D3782" s="7"/>
    </row>
    <row r="3783" spans="1:4" x14ac:dyDescent="0.2">
      <c r="A3783" s="3">
        <v>3778</v>
      </c>
      <c r="D3783" s="7"/>
    </row>
    <row r="3784" spans="1:4" x14ac:dyDescent="0.2">
      <c r="A3784" s="3">
        <v>3779</v>
      </c>
      <c r="D3784" s="7"/>
    </row>
    <row r="3785" spans="1:4" x14ac:dyDescent="0.2">
      <c r="A3785" s="3">
        <v>3780</v>
      </c>
      <c r="D3785" s="7"/>
    </row>
    <row r="3786" spans="1:4" x14ac:dyDescent="0.2">
      <c r="A3786" s="3">
        <v>3781</v>
      </c>
      <c r="D3786" s="7"/>
    </row>
    <row r="3787" spans="1:4" x14ac:dyDescent="0.2">
      <c r="A3787" s="3">
        <v>3782</v>
      </c>
      <c r="D3787" s="7"/>
    </row>
    <row r="3788" spans="1:4" x14ac:dyDescent="0.2">
      <c r="A3788" s="3">
        <v>3783</v>
      </c>
      <c r="D3788" s="7"/>
    </row>
    <row r="3789" spans="1:4" x14ac:dyDescent="0.2">
      <c r="A3789" s="3">
        <v>3784</v>
      </c>
      <c r="D3789" s="7"/>
    </row>
    <row r="3790" spans="1:4" x14ac:dyDescent="0.2">
      <c r="A3790" s="3">
        <v>3785</v>
      </c>
      <c r="D3790" s="7"/>
    </row>
    <row r="3791" spans="1:4" x14ac:dyDescent="0.2">
      <c r="A3791" s="3">
        <v>3786</v>
      </c>
      <c r="D3791" s="7"/>
    </row>
    <row r="3792" spans="1:4" x14ac:dyDescent="0.2">
      <c r="A3792" s="3">
        <v>3787</v>
      </c>
      <c r="D3792" s="7"/>
    </row>
    <row r="3793" spans="1:4" x14ac:dyDescent="0.2">
      <c r="A3793" s="3">
        <v>3788</v>
      </c>
      <c r="D3793" s="7"/>
    </row>
    <row r="3794" spans="1:4" x14ac:dyDescent="0.2">
      <c r="A3794" s="3">
        <v>3789</v>
      </c>
      <c r="D3794" s="7"/>
    </row>
    <row r="3795" spans="1:4" x14ac:dyDescent="0.2">
      <c r="A3795" s="3">
        <v>3790</v>
      </c>
      <c r="D3795" s="7"/>
    </row>
    <row r="3796" spans="1:4" x14ac:dyDescent="0.2">
      <c r="A3796" s="3">
        <v>3791</v>
      </c>
      <c r="D3796" s="7"/>
    </row>
    <row r="3797" spans="1:4" x14ac:dyDescent="0.2">
      <c r="A3797" s="3">
        <v>3792</v>
      </c>
      <c r="D3797" s="7"/>
    </row>
    <row r="3798" spans="1:4" x14ac:dyDescent="0.2">
      <c r="A3798" s="3">
        <v>3793</v>
      </c>
      <c r="D3798" s="7"/>
    </row>
    <row r="3799" spans="1:4" x14ac:dyDescent="0.2">
      <c r="A3799" s="3">
        <v>3794</v>
      </c>
      <c r="D3799" s="7"/>
    </row>
    <row r="3800" spans="1:4" x14ac:dyDescent="0.2">
      <c r="A3800" s="3">
        <v>3795</v>
      </c>
      <c r="D3800" s="7"/>
    </row>
    <row r="3801" spans="1:4" x14ac:dyDescent="0.2">
      <c r="A3801" s="3">
        <v>3796</v>
      </c>
      <c r="D3801" s="7"/>
    </row>
    <row r="3802" spans="1:4" x14ac:dyDescent="0.2">
      <c r="A3802" s="3">
        <v>3797</v>
      </c>
      <c r="D3802" s="7"/>
    </row>
    <row r="3803" spans="1:4" x14ac:dyDescent="0.2">
      <c r="A3803" s="3">
        <v>3798</v>
      </c>
      <c r="D3803" s="7"/>
    </row>
    <row r="3804" spans="1:4" x14ac:dyDescent="0.2">
      <c r="A3804" s="3">
        <v>3799</v>
      </c>
      <c r="D3804" s="7"/>
    </row>
    <row r="3805" spans="1:4" x14ac:dyDescent="0.2">
      <c r="A3805" s="3">
        <v>3800</v>
      </c>
      <c r="D3805" s="7"/>
    </row>
    <row r="3806" spans="1:4" x14ac:dyDescent="0.2">
      <c r="A3806" s="3">
        <v>3801</v>
      </c>
      <c r="D3806" s="7"/>
    </row>
    <row r="3807" spans="1:4" x14ac:dyDescent="0.2">
      <c r="A3807" s="3">
        <v>3802</v>
      </c>
      <c r="D3807" s="7"/>
    </row>
    <row r="3808" spans="1:4" x14ac:dyDescent="0.2">
      <c r="A3808" s="3">
        <v>3803</v>
      </c>
      <c r="D3808" s="7"/>
    </row>
    <row r="3809" spans="1:4" x14ac:dyDescent="0.2">
      <c r="A3809" s="3">
        <v>3804</v>
      </c>
      <c r="D3809" s="7"/>
    </row>
    <row r="3810" spans="1:4" x14ac:dyDescent="0.2">
      <c r="A3810" s="3">
        <v>3805</v>
      </c>
      <c r="D3810" s="7"/>
    </row>
    <row r="3811" spans="1:4" x14ac:dyDescent="0.2">
      <c r="A3811" s="3">
        <v>3806</v>
      </c>
      <c r="D3811" s="7"/>
    </row>
    <row r="3812" spans="1:4" x14ac:dyDescent="0.2">
      <c r="A3812" s="3">
        <v>3807</v>
      </c>
      <c r="D3812" s="7"/>
    </row>
    <row r="3813" spans="1:4" x14ac:dyDescent="0.2">
      <c r="A3813" s="3">
        <v>3808</v>
      </c>
      <c r="D3813" s="7"/>
    </row>
    <row r="3814" spans="1:4" x14ac:dyDescent="0.2">
      <c r="A3814" s="3">
        <v>3809</v>
      </c>
      <c r="D3814" s="7"/>
    </row>
    <row r="3815" spans="1:4" x14ac:dyDescent="0.2">
      <c r="A3815" s="3">
        <v>3810</v>
      </c>
      <c r="D3815" s="7"/>
    </row>
    <row r="3816" spans="1:4" x14ac:dyDescent="0.2">
      <c r="A3816" s="3">
        <v>3811</v>
      </c>
      <c r="D3816" s="7"/>
    </row>
    <row r="3817" spans="1:4" x14ac:dyDescent="0.2">
      <c r="A3817" s="3">
        <v>3812</v>
      </c>
      <c r="D3817" s="7"/>
    </row>
    <row r="3818" spans="1:4" x14ac:dyDescent="0.2">
      <c r="A3818" s="3">
        <v>3813</v>
      </c>
      <c r="D3818" s="7"/>
    </row>
    <row r="3819" spans="1:4" x14ac:dyDescent="0.2">
      <c r="A3819" s="3">
        <v>3814</v>
      </c>
      <c r="D3819" s="7"/>
    </row>
    <row r="3820" spans="1:4" x14ac:dyDescent="0.2">
      <c r="A3820" s="3">
        <v>3815</v>
      </c>
      <c r="D3820" s="7"/>
    </row>
    <row r="3821" spans="1:4" x14ac:dyDescent="0.2">
      <c r="A3821" s="3">
        <v>3816</v>
      </c>
      <c r="D3821" s="7"/>
    </row>
    <row r="3822" spans="1:4" x14ac:dyDescent="0.2">
      <c r="A3822" s="3">
        <v>3817</v>
      </c>
      <c r="D3822" s="7"/>
    </row>
    <row r="3823" spans="1:4" x14ac:dyDescent="0.2">
      <c r="A3823" s="3">
        <v>3818</v>
      </c>
      <c r="D3823" s="7"/>
    </row>
    <row r="3824" spans="1:4" x14ac:dyDescent="0.2">
      <c r="A3824" s="3">
        <v>3819</v>
      </c>
      <c r="D3824" s="7"/>
    </row>
    <row r="3825" spans="1:4" x14ac:dyDescent="0.2">
      <c r="A3825" s="3">
        <v>3820</v>
      </c>
      <c r="D3825" s="7"/>
    </row>
    <row r="3826" spans="1:4" x14ac:dyDescent="0.2">
      <c r="A3826" s="3">
        <v>3821</v>
      </c>
      <c r="D3826" s="7"/>
    </row>
    <row r="3827" spans="1:4" x14ac:dyDescent="0.2">
      <c r="A3827" s="3">
        <v>3822</v>
      </c>
      <c r="D3827" s="7"/>
    </row>
    <row r="3828" spans="1:4" x14ac:dyDescent="0.2">
      <c r="A3828" s="3">
        <v>3823</v>
      </c>
      <c r="D3828" s="7"/>
    </row>
    <row r="3829" spans="1:4" x14ac:dyDescent="0.2">
      <c r="A3829" s="3">
        <v>3824</v>
      </c>
      <c r="D3829" s="7"/>
    </row>
    <row r="3830" spans="1:4" x14ac:dyDescent="0.2">
      <c r="A3830" s="3">
        <v>3825</v>
      </c>
      <c r="D3830" s="7"/>
    </row>
    <row r="3831" spans="1:4" x14ac:dyDescent="0.2">
      <c r="A3831" s="3">
        <v>3826</v>
      </c>
      <c r="D3831" s="7"/>
    </row>
    <row r="3832" spans="1:4" x14ac:dyDescent="0.2">
      <c r="A3832" s="3">
        <v>3827</v>
      </c>
      <c r="D3832" s="7"/>
    </row>
    <row r="3833" spans="1:4" x14ac:dyDescent="0.2">
      <c r="A3833" s="3">
        <v>3828</v>
      </c>
      <c r="D3833" s="7"/>
    </row>
    <row r="3834" spans="1:4" x14ac:dyDescent="0.2">
      <c r="A3834" s="3">
        <v>3829</v>
      </c>
      <c r="D3834" s="7"/>
    </row>
    <row r="3835" spans="1:4" x14ac:dyDescent="0.2">
      <c r="A3835" s="3">
        <v>3830</v>
      </c>
      <c r="D3835" s="7"/>
    </row>
    <row r="3836" spans="1:4" x14ac:dyDescent="0.2">
      <c r="A3836" s="3">
        <v>3831</v>
      </c>
      <c r="D3836" s="7"/>
    </row>
    <row r="3837" spans="1:4" x14ac:dyDescent="0.2">
      <c r="A3837" s="3">
        <v>3832</v>
      </c>
      <c r="D3837" s="7"/>
    </row>
    <row r="3838" spans="1:4" x14ac:dyDescent="0.2">
      <c r="A3838" s="3">
        <v>3833</v>
      </c>
      <c r="D3838" s="7"/>
    </row>
    <row r="3839" spans="1:4" x14ac:dyDescent="0.2">
      <c r="A3839" s="3">
        <v>3834</v>
      </c>
      <c r="D3839" s="7"/>
    </row>
    <row r="3840" spans="1:4" x14ac:dyDescent="0.2">
      <c r="A3840" s="3">
        <v>3835</v>
      </c>
      <c r="D3840" s="7"/>
    </row>
    <row r="3841" spans="1:4" x14ac:dyDescent="0.2">
      <c r="A3841" s="3">
        <v>3836</v>
      </c>
      <c r="D3841" s="7"/>
    </row>
    <row r="3842" spans="1:4" x14ac:dyDescent="0.2">
      <c r="A3842" s="3">
        <v>3837</v>
      </c>
      <c r="D3842" s="7"/>
    </row>
    <row r="3843" spans="1:4" x14ac:dyDescent="0.2">
      <c r="A3843" s="3">
        <v>3838</v>
      </c>
      <c r="D3843" s="7"/>
    </row>
    <row r="3844" spans="1:4" x14ac:dyDescent="0.2">
      <c r="A3844" s="3">
        <v>3839</v>
      </c>
      <c r="D3844" s="7"/>
    </row>
    <row r="3845" spans="1:4" x14ac:dyDescent="0.2">
      <c r="A3845" s="3">
        <v>3840</v>
      </c>
      <c r="D3845" s="7"/>
    </row>
    <row r="3846" spans="1:4" x14ac:dyDescent="0.2">
      <c r="A3846" s="3">
        <v>3841</v>
      </c>
      <c r="D3846" s="7"/>
    </row>
    <row r="3847" spans="1:4" x14ac:dyDescent="0.2">
      <c r="A3847" s="3">
        <v>3842</v>
      </c>
      <c r="D3847" s="7"/>
    </row>
    <row r="3848" spans="1:4" x14ac:dyDescent="0.2">
      <c r="A3848" s="3">
        <v>3843</v>
      </c>
      <c r="D3848" s="7"/>
    </row>
    <row r="3849" spans="1:4" x14ac:dyDescent="0.2">
      <c r="A3849" s="3">
        <v>3844</v>
      </c>
      <c r="D3849" s="7"/>
    </row>
    <row r="3850" spans="1:4" x14ac:dyDescent="0.2">
      <c r="A3850" s="3">
        <v>3845</v>
      </c>
      <c r="D3850" s="7"/>
    </row>
    <row r="3851" spans="1:4" x14ac:dyDescent="0.2">
      <c r="A3851" s="3">
        <v>3846</v>
      </c>
      <c r="D3851" s="7"/>
    </row>
    <row r="3852" spans="1:4" x14ac:dyDescent="0.2">
      <c r="A3852" s="3">
        <v>3847</v>
      </c>
      <c r="D3852" s="7"/>
    </row>
    <row r="3853" spans="1:4" x14ac:dyDescent="0.2">
      <c r="A3853" s="3">
        <v>3848</v>
      </c>
      <c r="D3853" s="7"/>
    </row>
    <row r="3854" spans="1:4" x14ac:dyDescent="0.2">
      <c r="A3854" s="3">
        <v>3849</v>
      </c>
      <c r="D3854" s="7"/>
    </row>
    <row r="3855" spans="1:4" x14ac:dyDescent="0.2">
      <c r="A3855" s="3">
        <v>3850</v>
      </c>
      <c r="D3855" s="7"/>
    </row>
    <row r="3856" spans="1:4" x14ac:dyDescent="0.2">
      <c r="A3856" s="3">
        <v>3851</v>
      </c>
      <c r="D3856" s="7"/>
    </row>
    <row r="3857" spans="1:4" x14ac:dyDescent="0.2">
      <c r="A3857" s="3">
        <v>3852</v>
      </c>
      <c r="D3857" s="7"/>
    </row>
    <row r="3858" spans="1:4" x14ac:dyDescent="0.2">
      <c r="A3858" s="3">
        <v>3853</v>
      </c>
      <c r="D3858" s="7"/>
    </row>
    <row r="3859" spans="1:4" x14ac:dyDescent="0.2">
      <c r="A3859" s="3">
        <v>3854</v>
      </c>
      <c r="D3859" s="7"/>
    </row>
    <row r="3860" spans="1:4" x14ac:dyDescent="0.2">
      <c r="A3860" s="3">
        <v>3855</v>
      </c>
      <c r="D3860" s="7"/>
    </row>
    <row r="3861" spans="1:4" x14ac:dyDescent="0.2">
      <c r="A3861" s="3">
        <v>3856</v>
      </c>
      <c r="D3861" s="7"/>
    </row>
    <row r="3862" spans="1:4" x14ac:dyDescent="0.2">
      <c r="A3862" s="3">
        <v>3857</v>
      </c>
      <c r="D3862" s="7"/>
    </row>
    <row r="3863" spans="1:4" x14ac:dyDescent="0.2">
      <c r="A3863" s="3">
        <v>3858</v>
      </c>
      <c r="D3863" s="7"/>
    </row>
    <row r="3864" spans="1:4" x14ac:dyDescent="0.2">
      <c r="A3864" s="3">
        <v>3859</v>
      </c>
      <c r="D3864" s="7"/>
    </row>
    <row r="3865" spans="1:4" x14ac:dyDescent="0.2">
      <c r="A3865" s="3">
        <v>3860</v>
      </c>
      <c r="D3865" s="7"/>
    </row>
    <row r="3866" spans="1:4" x14ac:dyDescent="0.2">
      <c r="A3866" s="3">
        <v>3861</v>
      </c>
      <c r="D3866" s="7"/>
    </row>
    <row r="3867" spans="1:4" x14ac:dyDescent="0.2">
      <c r="A3867" s="3">
        <v>3862</v>
      </c>
      <c r="D3867" s="7"/>
    </row>
    <row r="3868" spans="1:4" x14ac:dyDescent="0.2">
      <c r="A3868" s="3">
        <v>3863</v>
      </c>
      <c r="D3868" s="7"/>
    </row>
    <row r="3869" spans="1:4" x14ac:dyDescent="0.2">
      <c r="A3869" s="3">
        <v>3864</v>
      </c>
      <c r="D3869" s="7"/>
    </row>
    <row r="3870" spans="1:4" x14ac:dyDescent="0.2">
      <c r="A3870" s="3">
        <v>3865</v>
      </c>
      <c r="D3870" s="7"/>
    </row>
    <row r="3871" spans="1:4" x14ac:dyDescent="0.2">
      <c r="A3871" s="3">
        <v>3866</v>
      </c>
      <c r="D3871" s="7"/>
    </row>
    <row r="3872" spans="1:4" x14ac:dyDescent="0.2">
      <c r="A3872" s="3">
        <v>3867</v>
      </c>
      <c r="D3872" s="7"/>
    </row>
    <row r="3873" spans="1:4" x14ac:dyDescent="0.2">
      <c r="A3873" s="3">
        <v>3868</v>
      </c>
      <c r="D3873" s="7"/>
    </row>
    <row r="3874" spans="1:4" x14ac:dyDescent="0.2">
      <c r="A3874" s="3">
        <v>3869</v>
      </c>
      <c r="D3874" s="7"/>
    </row>
    <row r="3875" spans="1:4" x14ac:dyDescent="0.2">
      <c r="A3875" s="3">
        <v>3870</v>
      </c>
      <c r="D3875" s="7"/>
    </row>
    <row r="3876" spans="1:4" x14ac:dyDescent="0.2">
      <c r="A3876" s="3">
        <v>3871</v>
      </c>
      <c r="D3876" s="7"/>
    </row>
    <row r="3877" spans="1:4" x14ac:dyDescent="0.2">
      <c r="A3877" s="3">
        <v>3872</v>
      </c>
      <c r="D3877" s="7"/>
    </row>
    <row r="3878" spans="1:4" x14ac:dyDescent="0.2">
      <c r="A3878" s="3">
        <v>3873</v>
      </c>
      <c r="D3878" s="7"/>
    </row>
    <row r="3879" spans="1:4" x14ac:dyDescent="0.2">
      <c r="A3879" s="3">
        <v>3874</v>
      </c>
      <c r="D3879" s="7"/>
    </row>
    <row r="3880" spans="1:4" x14ac:dyDescent="0.2">
      <c r="A3880" s="3">
        <v>3875</v>
      </c>
      <c r="D3880" s="7"/>
    </row>
    <row r="3881" spans="1:4" x14ac:dyDescent="0.2">
      <c r="A3881" s="3">
        <v>3876</v>
      </c>
      <c r="D3881" s="7"/>
    </row>
    <row r="3882" spans="1:4" x14ac:dyDescent="0.2">
      <c r="A3882" s="3">
        <v>3877</v>
      </c>
      <c r="D3882" s="7"/>
    </row>
    <row r="3883" spans="1:4" x14ac:dyDescent="0.2">
      <c r="A3883" s="3">
        <v>3878</v>
      </c>
      <c r="D3883" s="7"/>
    </row>
    <row r="3884" spans="1:4" x14ac:dyDescent="0.2">
      <c r="A3884" s="3">
        <v>3879</v>
      </c>
      <c r="D3884" s="7"/>
    </row>
    <row r="3885" spans="1:4" x14ac:dyDescent="0.2">
      <c r="A3885" s="3">
        <v>3880</v>
      </c>
      <c r="D3885" s="7"/>
    </row>
    <row r="3886" spans="1:4" x14ac:dyDescent="0.2">
      <c r="A3886" s="3">
        <v>3881</v>
      </c>
      <c r="D3886" s="7"/>
    </row>
    <row r="3887" spans="1:4" x14ac:dyDescent="0.2">
      <c r="A3887" s="3">
        <v>3882</v>
      </c>
      <c r="D3887" s="7"/>
    </row>
    <row r="3888" spans="1:4" x14ac:dyDescent="0.2">
      <c r="A3888" s="3">
        <v>3883</v>
      </c>
      <c r="D3888" s="7"/>
    </row>
    <row r="3889" spans="1:4" x14ac:dyDescent="0.2">
      <c r="A3889" s="3">
        <v>3884</v>
      </c>
      <c r="D3889" s="7"/>
    </row>
    <row r="3890" spans="1:4" x14ac:dyDescent="0.2">
      <c r="A3890" s="3">
        <v>3885</v>
      </c>
      <c r="D3890" s="7"/>
    </row>
    <row r="3891" spans="1:4" x14ac:dyDescent="0.2">
      <c r="A3891" s="3">
        <v>3886</v>
      </c>
      <c r="D3891" s="7"/>
    </row>
    <row r="3892" spans="1:4" x14ac:dyDescent="0.2">
      <c r="A3892" s="3">
        <v>3887</v>
      </c>
      <c r="D3892" s="7"/>
    </row>
    <row r="3893" spans="1:4" x14ac:dyDescent="0.2">
      <c r="A3893" s="3">
        <v>3888</v>
      </c>
      <c r="D3893" s="7"/>
    </row>
    <row r="3894" spans="1:4" x14ac:dyDescent="0.2">
      <c r="A3894" s="3">
        <v>3889</v>
      </c>
      <c r="D3894" s="7"/>
    </row>
    <row r="3895" spans="1:4" x14ac:dyDescent="0.2">
      <c r="A3895" s="3">
        <v>3890</v>
      </c>
      <c r="D3895" s="7"/>
    </row>
    <row r="3896" spans="1:4" x14ac:dyDescent="0.2">
      <c r="A3896" s="3">
        <v>3891</v>
      </c>
      <c r="D3896" s="7"/>
    </row>
    <row r="3897" spans="1:4" x14ac:dyDescent="0.2">
      <c r="A3897" s="3">
        <v>3892</v>
      </c>
      <c r="D3897" s="7"/>
    </row>
    <row r="3898" spans="1:4" x14ac:dyDescent="0.2">
      <c r="A3898" s="3">
        <v>3893</v>
      </c>
      <c r="D3898" s="7"/>
    </row>
    <row r="3899" spans="1:4" x14ac:dyDescent="0.2">
      <c r="A3899" s="3">
        <v>3894</v>
      </c>
      <c r="D3899" s="7"/>
    </row>
    <row r="3900" spans="1:4" x14ac:dyDescent="0.2">
      <c r="A3900" s="3">
        <v>3895</v>
      </c>
      <c r="D3900" s="7"/>
    </row>
    <row r="3901" spans="1:4" x14ac:dyDescent="0.2">
      <c r="A3901" s="3">
        <v>3896</v>
      </c>
      <c r="D3901" s="7"/>
    </row>
    <row r="3902" spans="1:4" x14ac:dyDescent="0.2">
      <c r="A3902" s="3">
        <v>3897</v>
      </c>
      <c r="D3902" s="7"/>
    </row>
    <row r="3903" spans="1:4" x14ac:dyDescent="0.2">
      <c r="A3903" s="3">
        <v>3898</v>
      </c>
      <c r="D3903" s="7"/>
    </row>
    <row r="3904" spans="1:4" x14ac:dyDescent="0.2">
      <c r="A3904" s="3">
        <v>3899</v>
      </c>
      <c r="D3904" s="7"/>
    </row>
    <row r="3905" spans="1:4" x14ac:dyDescent="0.2">
      <c r="A3905" s="3">
        <v>3900</v>
      </c>
      <c r="D3905" s="7"/>
    </row>
    <row r="3906" spans="1:4" x14ac:dyDescent="0.2">
      <c r="A3906" s="3">
        <v>3901</v>
      </c>
      <c r="D3906" s="7"/>
    </row>
    <row r="3907" spans="1:4" x14ac:dyDescent="0.2">
      <c r="A3907" s="3">
        <v>3902</v>
      </c>
      <c r="D3907" s="7"/>
    </row>
    <row r="3908" spans="1:4" x14ac:dyDescent="0.2">
      <c r="A3908" s="3">
        <v>3903</v>
      </c>
      <c r="D3908" s="7"/>
    </row>
    <row r="3909" spans="1:4" x14ac:dyDescent="0.2">
      <c r="A3909" s="3">
        <v>3904</v>
      </c>
      <c r="D3909" s="7"/>
    </row>
    <row r="3910" spans="1:4" x14ac:dyDescent="0.2">
      <c r="A3910" s="3">
        <v>3905</v>
      </c>
      <c r="D3910" s="7"/>
    </row>
    <row r="3911" spans="1:4" x14ac:dyDescent="0.2">
      <c r="A3911" s="3">
        <v>3906</v>
      </c>
      <c r="D3911" s="7"/>
    </row>
    <row r="3912" spans="1:4" x14ac:dyDescent="0.2">
      <c r="A3912" s="3">
        <v>3907</v>
      </c>
      <c r="D3912" s="7"/>
    </row>
    <row r="3913" spans="1:4" x14ac:dyDescent="0.2">
      <c r="A3913" s="3">
        <v>3908</v>
      </c>
      <c r="D3913" s="7"/>
    </row>
    <row r="3914" spans="1:4" x14ac:dyDescent="0.2">
      <c r="A3914" s="3">
        <v>3909</v>
      </c>
      <c r="D3914" s="7"/>
    </row>
    <row r="3915" spans="1:4" x14ac:dyDescent="0.2">
      <c r="A3915" s="3">
        <v>3910</v>
      </c>
      <c r="D3915" s="7"/>
    </row>
    <row r="3916" spans="1:4" x14ac:dyDescent="0.2">
      <c r="A3916" s="3">
        <v>3911</v>
      </c>
      <c r="D3916" s="7"/>
    </row>
    <row r="3917" spans="1:4" x14ac:dyDescent="0.2">
      <c r="A3917" s="3">
        <v>3912</v>
      </c>
      <c r="D3917" s="7"/>
    </row>
    <row r="3918" spans="1:4" x14ac:dyDescent="0.2">
      <c r="A3918" s="3">
        <v>3913</v>
      </c>
      <c r="D3918" s="7"/>
    </row>
    <row r="3919" spans="1:4" x14ac:dyDescent="0.2">
      <c r="A3919" s="3">
        <v>3914</v>
      </c>
      <c r="D3919" s="7"/>
    </row>
    <row r="3920" spans="1:4" x14ac:dyDescent="0.2">
      <c r="A3920" s="3">
        <v>3915</v>
      </c>
      <c r="D3920" s="7"/>
    </row>
    <row r="3921" spans="1:4" x14ac:dyDescent="0.2">
      <c r="A3921" s="3">
        <v>3916</v>
      </c>
      <c r="D3921" s="7"/>
    </row>
    <row r="3922" spans="1:4" x14ac:dyDescent="0.2">
      <c r="A3922" s="3">
        <v>3917</v>
      </c>
      <c r="D3922" s="7"/>
    </row>
    <row r="3923" spans="1:4" x14ac:dyDescent="0.2">
      <c r="A3923" s="3">
        <v>3918</v>
      </c>
      <c r="D3923" s="7"/>
    </row>
    <row r="3924" spans="1:4" x14ac:dyDescent="0.2">
      <c r="A3924" s="3">
        <v>3919</v>
      </c>
      <c r="D3924" s="7"/>
    </row>
    <row r="3925" spans="1:4" x14ac:dyDescent="0.2">
      <c r="A3925" s="3">
        <v>3920</v>
      </c>
      <c r="D3925" s="7"/>
    </row>
    <row r="3926" spans="1:4" x14ac:dyDescent="0.2">
      <c r="A3926" s="3">
        <v>3921</v>
      </c>
      <c r="D3926" s="7"/>
    </row>
    <row r="3927" spans="1:4" x14ac:dyDescent="0.2">
      <c r="A3927" s="3">
        <v>3922</v>
      </c>
      <c r="D3927" s="7"/>
    </row>
    <row r="3928" spans="1:4" x14ac:dyDescent="0.2">
      <c r="A3928" s="3">
        <v>3923</v>
      </c>
      <c r="D3928" s="7"/>
    </row>
    <row r="3929" spans="1:4" x14ac:dyDescent="0.2">
      <c r="A3929" s="3">
        <v>3924</v>
      </c>
      <c r="D3929" s="7"/>
    </row>
    <row r="3930" spans="1:4" x14ac:dyDescent="0.2">
      <c r="A3930" s="3">
        <v>3925</v>
      </c>
      <c r="D3930" s="7"/>
    </row>
    <row r="3931" spans="1:4" x14ac:dyDescent="0.2">
      <c r="A3931" s="3">
        <v>3926</v>
      </c>
      <c r="D3931" s="7"/>
    </row>
    <row r="3932" spans="1:4" x14ac:dyDescent="0.2">
      <c r="A3932" s="3">
        <v>3927</v>
      </c>
      <c r="D3932" s="7"/>
    </row>
    <row r="3933" spans="1:4" x14ac:dyDescent="0.2">
      <c r="A3933" s="3">
        <v>3928</v>
      </c>
      <c r="D3933" s="7"/>
    </row>
    <row r="3934" spans="1:4" x14ac:dyDescent="0.2">
      <c r="A3934" s="3">
        <v>3929</v>
      </c>
      <c r="D3934" s="7"/>
    </row>
    <row r="3935" spans="1:4" x14ac:dyDescent="0.2">
      <c r="A3935" s="3">
        <v>3930</v>
      </c>
      <c r="D3935" s="7"/>
    </row>
    <row r="3936" spans="1:4" x14ac:dyDescent="0.2">
      <c r="A3936" s="3">
        <v>3931</v>
      </c>
      <c r="D3936" s="7"/>
    </row>
    <row r="3937" spans="1:4" x14ac:dyDescent="0.2">
      <c r="A3937" s="3">
        <v>3932</v>
      </c>
      <c r="D3937" s="7"/>
    </row>
    <row r="3938" spans="1:4" x14ac:dyDescent="0.2">
      <c r="A3938" s="3">
        <v>3933</v>
      </c>
      <c r="D3938" s="7"/>
    </row>
    <row r="3939" spans="1:4" x14ac:dyDescent="0.2">
      <c r="A3939" s="3">
        <v>3934</v>
      </c>
      <c r="D3939" s="7"/>
    </row>
    <row r="3940" spans="1:4" x14ac:dyDescent="0.2">
      <c r="A3940" s="3">
        <v>3935</v>
      </c>
      <c r="D3940" s="7"/>
    </row>
    <row r="3941" spans="1:4" x14ac:dyDescent="0.2">
      <c r="A3941" s="3">
        <v>3936</v>
      </c>
      <c r="D3941" s="7"/>
    </row>
    <row r="3942" spans="1:4" x14ac:dyDescent="0.2">
      <c r="A3942" s="3">
        <v>3937</v>
      </c>
      <c r="D3942" s="7"/>
    </row>
    <row r="3943" spans="1:4" x14ac:dyDescent="0.2">
      <c r="A3943" s="3">
        <v>3938</v>
      </c>
      <c r="D3943" s="7"/>
    </row>
    <row r="3944" spans="1:4" x14ac:dyDescent="0.2">
      <c r="A3944" s="3">
        <v>3939</v>
      </c>
      <c r="D3944" s="7"/>
    </row>
    <row r="3945" spans="1:4" x14ac:dyDescent="0.2">
      <c r="A3945" s="3">
        <v>3940</v>
      </c>
      <c r="D3945" s="7"/>
    </row>
    <row r="3946" spans="1:4" x14ac:dyDescent="0.2">
      <c r="A3946" s="3">
        <v>3941</v>
      </c>
      <c r="D3946" s="7"/>
    </row>
    <row r="3947" spans="1:4" x14ac:dyDescent="0.2">
      <c r="A3947" s="3">
        <v>3942</v>
      </c>
      <c r="D3947" s="7"/>
    </row>
    <row r="3948" spans="1:4" x14ac:dyDescent="0.2">
      <c r="A3948" s="3">
        <v>3943</v>
      </c>
      <c r="D3948" s="7"/>
    </row>
    <row r="3949" spans="1:4" x14ac:dyDescent="0.2">
      <c r="A3949" s="3">
        <v>3944</v>
      </c>
      <c r="D3949" s="7"/>
    </row>
    <row r="3950" spans="1:4" x14ac:dyDescent="0.2">
      <c r="A3950" s="3">
        <v>3945</v>
      </c>
      <c r="D3950" s="7"/>
    </row>
    <row r="3951" spans="1:4" x14ac:dyDescent="0.2">
      <c r="A3951" s="3">
        <v>3946</v>
      </c>
      <c r="D3951" s="7"/>
    </row>
    <row r="3952" spans="1:4" x14ac:dyDescent="0.2">
      <c r="A3952" s="3">
        <v>3947</v>
      </c>
      <c r="D3952" s="7"/>
    </row>
    <row r="3953" spans="1:4" x14ac:dyDescent="0.2">
      <c r="A3953" s="3">
        <v>3948</v>
      </c>
      <c r="D3953" s="7"/>
    </row>
    <row r="3954" spans="1:4" x14ac:dyDescent="0.2">
      <c r="A3954" s="3">
        <v>3949</v>
      </c>
      <c r="D3954" s="7"/>
    </row>
    <row r="3955" spans="1:4" x14ac:dyDescent="0.2">
      <c r="A3955" s="3">
        <v>3950</v>
      </c>
      <c r="D3955" s="7"/>
    </row>
    <row r="3956" spans="1:4" x14ac:dyDescent="0.2">
      <c r="A3956" s="3">
        <v>3951</v>
      </c>
      <c r="D3956" s="7"/>
    </row>
    <row r="3957" spans="1:4" x14ac:dyDescent="0.2">
      <c r="A3957" s="3">
        <v>3952</v>
      </c>
      <c r="D3957" s="7"/>
    </row>
    <row r="3958" spans="1:4" x14ac:dyDescent="0.2">
      <c r="A3958" s="3">
        <v>3953</v>
      </c>
      <c r="D3958" s="7"/>
    </row>
    <row r="3959" spans="1:4" x14ac:dyDescent="0.2">
      <c r="A3959" s="3">
        <v>3954</v>
      </c>
      <c r="D3959" s="7"/>
    </row>
    <row r="3960" spans="1:4" x14ac:dyDescent="0.2">
      <c r="A3960" s="3">
        <v>3955</v>
      </c>
      <c r="D3960" s="7"/>
    </row>
    <row r="3961" spans="1:4" x14ac:dyDescent="0.2">
      <c r="A3961" s="3">
        <v>3956</v>
      </c>
      <c r="D3961" s="7"/>
    </row>
    <row r="3962" spans="1:4" x14ac:dyDescent="0.2">
      <c r="A3962" s="3">
        <v>3957</v>
      </c>
      <c r="D3962" s="7"/>
    </row>
    <row r="3963" spans="1:4" x14ac:dyDescent="0.2">
      <c r="A3963" s="3">
        <v>3958</v>
      </c>
      <c r="D3963" s="7"/>
    </row>
    <row r="3964" spans="1:4" x14ac:dyDescent="0.2">
      <c r="A3964" s="3">
        <v>3959</v>
      </c>
      <c r="D3964" s="7"/>
    </row>
    <row r="3965" spans="1:4" x14ac:dyDescent="0.2">
      <c r="A3965" s="3">
        <v>3960</v>
      </c>
      <c r="D3965" s="7"/>
    </row>
    <row r="3966" spans="1:4" x14ac:dyDescent="0.2">
      <c r="A3966" s="3">
        <v>3961</v>
      </c>
      <c r="D3966" s="7"/>
    </row>
    <row r="3967" spans="1:4" x14ac:dyDescent="0.2">
      <c r="A3967" s="3">
        <v>3962</v>
      </c>
      <c r="D3967" s="7"/>
    </row>
    <row r="3968" spans="1:4" x14ac:dyDescent="0.2">
      <c r="A3968" s="3">
        <v>3963</v>
      </c>
      <c r="D3968" s="7"/>
    </row>
    <row r="3969" spans="1:4" x14ac:dyDescent="0.2">
      <c r="A3969" s="3">
        <v>3964</v>
      </c>
      <c r="D3969" s="7"/>
    </row>
    <row r="3970" spans="1:4" x14ac:dyDescent="0.2">
      <c r="A3970" s="3">
        <v>3965</v>
      </c>
      <c r="D3970" s="7"/>
    </row>
    <row r="3971" spans="1:4" x14ac:dyDescent="0.2">
      <c r="A3971" s="3">
        <v>3966</v>
      </c>
      <c r="D3971" s="7"/>
    </row>
    <row r="3972" spans="1:4" x14ac:dyDescent="0.2">
      <c r="A3972" s="3">
        <v>3967</v>
      </c>
      <c r="D3972" s="7"/>
    </row>
    <row r="3973" spans="1:4" x14ac:dyDescent="0.2">
      <c r="A3973" s="3">
        <v>3968</v>
      </c>
      <c r="D3973" s="7"/>
    </row>
    <row r="3974" spans="1:4" x14ac:dyDescent="0.2">
      <c r="A3974" s="3">
        <v>3969</v>
      </c>
      <c r="D3974" s="7"/>
    </row>
    <row r="3975" spans="1:4" x14ac:dyDescent="0.2">
      <c r="A3975" s="3">
        <v>3970</v>
      </c>
      <c r="D3975" s="7"/>
    </row>
    <row r="3976" spans="1:4" x14ac:dyDescent="0.2">
      <c r="A3976" s="3">
        <v>3971</v>
      </c>
      <c r="D3976" s="7"/>
    </row>
    <row r="3977" spans="1:4" x14ac:dyDescent="0.2">
      <c r="A3977" s="3">
        <v>3972</v>
      </c>
      <c r="D3977" s="7"/>
    </row>
    <row r="3978" spans="1:4" x14ac:dyDescent="0.2">
      <c r="A3978" s="3">
        <v>3973</v>
      </c>
      <c r="D3978" s="7"/>
    </row>
    <row r="3979" spans="1:4" x14ac:dyDescent="0.2">
      <c r="A3979" s="3">
        <v>3974</v>
      </c>
      <c r="D3979" s="7"/>
    </row>
    <row r="3980" spans="1:4" x14ac:dyDescent="0.2">
      <c r="A3980" s="3">
        <v>3975</v>
      </c>
      <c r="D3980" s="7"/>
    </row>
    <row r="3981" spans="1:4" x14ac:dyDescent="0.2">
      <c r="A3981" s="3">
        <v>3976</v>
      </c>
      <c r="D3981" s="7"/>
    </row>
    <row r="3982" spans="1:4" x14ac:dyDescent="0.2">
      <c r="A3982" s="3">
        <v>3977</v>
      </c>
      <c r="D3982" s="7"/>
    </row>
    <row r="3983" spans="1:4" x14ac:dyDescent="0.2">
      <c r="A3983" s="3">
        <v>3978</v>
      </c>
      <c r="D3983" s="7"/>
    </row>
    <row r="3984" spans="1:4" x14ac:dyDescent="0.2">
      <c r="A3984" s="3">
        <v>3979</v>
      </c>
      <c r="D3984" s="7"/>
    </row>
    <row r="3985" spans="1:4" x14ac:dyDescent="0.2">
      <c r="A3985" s="3">
        <v>3980</v>
      </c>
      <c r="D3985" s="7"/>
    </row>
    <row r="3986" spans="1:4" x14ac:dyDescent="0.2">
      <c r="A3986" s="3">
        <v>3981</v>
      </c>
      <c r="D3986" s="7"/>
    </row>
    <row r="3987" spans="1:4" x14ac:dyDescent="0.2">
      <c r="A3987" s="3">
        <v>3982</v>
      </c>
      <c r="D3987" s="7"/>
    </row>
    <row r="3988" spans="1:4" x14ac:dyDescent="0.2">
      <c r="A3988" s="3">
        <v>3983</v>
      </c>
      <c r="D3988" s="7"/>
    </row>
    <row r="3989" spans="1:4" x14ac:dyDescent="0.2">
      <c r="A3989" s="3">
        <v>3984</v>
      </c>
      <c r="D3989" s="7"/>
    </row>
    <row r="3990" spans="1:4" x14ac:dyDescent="0.2">
      <c r="A3990" s="3">
        <v>3985</v>
      </c>
      <c r="D3990" s="7"/>
    </row>
    <row r="3991" spans="1:4" x14ac:dyDescent="0.2">
      <c r="A3991" s="3">
        <v>3986</v>
      </c>
      <c r="D3991" s="7"/>
    </row>
    <row r="3992" spans="1:4" x14ac:dyDescent="0.2">
      <c r="A3992" s="3">
        <v>3987</v>
      </c>
      <c r="D3992" s="7"/>
    </row>
    <row r="3993" spans="1:4" x14ac:dyDescent="0.2">
      <c r="A3993" s="3">
        <v>3988</v>
      </c>
      <c r="D3993" s="7"/>
    </row>
    <row r="3994" spans="1:4" x14ac:dyDescent="0.2">
      <c r="A3994" s="3">
        <v>3989</v>
      </c>
      <c r="D3994" s="7"/>
    </row>
    <row r="3995" spans="1:4" x14ac:dyDescent="0.2">
      <c r="A3995" s="3">
        <v>3990</v>
      </c>
      <c r="D3995" s="7"/>
    </row>
    <row r="3996" spans="1:4" x14ac:dyDescent="0.2">
      <c r="A3996" s="3">
        <v>3991</v>
      </c>
      <c r="D3996" s="7"/>
    </row>
    <row r="3997" spans="1:4" x14ac:dyDescent="0.2">
      <c r="A3997" s="3">
        <v>3992</v>
      </c>
      <c r="D3997" s="7"/>
    </row>
    <row r="3998" spans="1:4" x14ac:dyDescent="0.2">
      <c r="A3998" s="3">
        <v>3993</v>
      </c>
      <c r="D3998" s="7"/>
    </row>
    <row r="3999" spans="1:4" x14ac:dyDescent="0.2">
      <c r="A3999" s="3">
        <v>3994</v>
      </c>
      <c r="D3999" s="7"/>
    </row>
    <row r="4000" spans="1:4" x14ac:dyDescent="0.2">
      <c r="A4000" s="3">
        <v>3995</v>
      </c>
      <c r="D4000" s="7"/>
    </row>
    <row r="4001" spans="1:4" x14ac:dyDescent="0.2">
      <c r="A4001" s="3">
        <v>3996</v>
      </c>
      <c r="D4001" s="7"/>
    </row>
    <row r="4002" spans="1:4" x14ac:dyDescent="0.2">
      <c r="A4002" s="3">
        <v>3997</v>
      </c>
      <c r="D4002" s="7"/>
    </row>
    <row r="4003" spans="1:4" x14ac:dyDescent="0.2">
      <c r="A4003" s="3">
        <v>3998</v>
      </c>
      <c r="D4003" s="7"/>
    </row>
    <row r="4004" spans="1:4" x14ac:dyDescent="0.2">
      <c r="A4004" s="3">
        <v>3999</v>
      </c>
      <c r="D4004" s="7"/>
    </row>
    <row r="4005" spans="1:4" x14ac:dyDescent="0.2">
      <c r="A4005" s="3">
        <v>4000</v>
      </c>
      <c r="D4005" s="7"/>
    </row>
    <row r="4006" spans="1:4" x14ac:dyDescent="0.2">
      <c r="A4006" s="3">
        <v>4001</v>
      </c>
      <c r="D4006" s="7"/>
    </row>
    <row r="4007" spans="1:4" x14ac:dyDescent="0.2">
      <c r="A4007" s="3">
        <v>4002</v>
      </c>
      <c r="D4007" s="7"/>
    </row>
    <row r="4008" spans="1:4" x14ac:dyDescent="0.2">
      <c r="A4008" s="3">
        <v>4003</v>
      </c>
      <c r="D4008" s="7"/>
    </row>
    <row r="4009" spans="1:4" x14ac:dyDescent="0.2">
      <c r="A4009" s="3">
        <v>4004</v>
      </c>
      <c r="D4009" s="7"/>
    </row>
    <row r="4010" spans="1:4" x14ac:dyDescent="0.2">
      <c r="A4010" s="3">
        <v>4005</v>
      </c>
      <c r="D4010" s="7"/>
    </row>
    <row r="4011" spans="1:4" x14ac:dyDescent="0.2">
      <c r="A4011" s="3">
        <v>4006</v>
      </c>
      <c r="D4011" s="7"/>
    </row>
    <row r="4012" spans="1:4" x14ac:dyDescent="0.2">
      <c r="A4012" s="3">
        <v>4007</v>
      </c>
      <c r="D4012" s="7"/>
    </row>
    <row r="4013" spans="1:4" x14ac:dyDescent="0.2">
      <c r="A4013" s="3">
        <v>4008</v>
      </c>
      <c r="D4013" s="7"/>
    </row>
    <row r="4014" spans="1:4" x14ac:dyDescent="0.2">
      <c r="A4014" s="3">
        <v>4009</v>
      </c>
      <c r="D4014" s="7"/>
    </row>
    <row r="4015" spans="1:4" x14ac:dyDescent="0.2">
      <c r="A4015" s="3">
        <v>4010</v>
      </c>
      <c r="D4015" s="7"/>
    </row>
    <row r="4016" spans="1:4" x14ac:dyDescent="0.2">
      <c r="A4016" s="3">
        <v>4011</v>
      </c>
      <c r="D4016" s="7"/>
    </row>
    <row r="4017" spans="1:4" x14ac:dyDescent="0.2">
      <c r="A4017" s="3">
        <v>4012</v>
      </c>
      <c r="D4017" s="7"/>
    </row>
    <row r="4018" spans="1:4" x14ac:dyDescent="0.2">
      <c r="A4018">
        <v>4013</v>
      </c>
      <c r="B4018" s="14">
        <f>'EstExp 12-20'!C124</f>
        <v>0</v>
      </c>
      <c r="C4018" s="5">
        <f t="shared" ref="C4018:C4031" si="44">A4018-B4018</f>
        <v>4013</v>
      </c>
      <c r="D4018" s="6"/>
    </row>
    <row r="4019" spans="1:4" x14ac:dyDescent="0.2">
      <c r="A4019">
        <v>4014</v>
      </c>
      <c r="B4019" s="14">
        <f>'EstExp 12-20'!D124</f>
        <v>0</v>
      </c>
      <c r="C4019" s="5">
        <f t="shared" si="44"/>
        <v>4014</v>
      </c>
      <c r="D4019" s="6"/>
    </row>
    <row r="4020" spans="1:4" x14ac:dyDescent="0.2">
      <c r="A4020">
        <v>4015</v>
      </c>
      <c r="B4020" s="14">
        <f>'EstExp 12-20'!E124</f>
        <v>0</v>
      </c>
      <c r="C4020" s="5">
        <f t="shared" si="44"/>
        <v>4015</v>
      </c>
      <c r="D4020" s="6"/>
    </row>
    <row r="4021" spans="1:4" x14ac:dyDescent="0.2">
      <c r="A4021">
        <v>4016</v>
      </c>
      <c r="B4021" s="14">
        <f>'EstExp 12-20'!F124</f>
        <v>0</v>
      </c>
      <c r="C4021" s="5">
        <f t="shared" si="44"/>
        <v>4016</v>
      </c>
      <c r="D4021" s="6"/>
    </row>
    <row r="4022" spans="1:4" x14ac:dyDescent="0.2">
      <c r="A4022">
        <v>4017</v>
      </c>
      <c r="B4022" s="14">
        <f>'EstExp 12-20'!G124</f>
        <v>0</v>
      </c>
      <c r="C4022" s="5">
        <f t="shared" si="44"/>
        <v>4017</v>
      </c>
      <c r="D4022" s="6"/>
    </row>
    <row r="4023" spans="1:4" x14ac:dyDescent="0.2">
      <c r="A4023">
        <v>4018</v>
      </c>
      <c r="B4023" s="14">
        <f>'EstExp 12-20'!H124</f>
        <v>0</v>
      </c>
      <c r="C4023" s="5">
        <f t="shared" si="44"/>
        <v>4018</v>
      </c>
      <c r="D4023" s="6"/>
    </row>
    <row r="4024" spans="1:4" x14ac:dyDescent="0.2">
      <c r="A4024">
        <v>4019</v>
      </c>
      <c r="B4024" s="14">
        <f>'EstExp 12-20'!K124</f>
        <v>0</v>
      </c>
      <c r="C4024" s="5">
        <f t="shared" si="44"/>
        <v>4019</v>
      </c>
      <c r="D4024" s="6"/>
    </row>
    <row r="4025" spans="1:4" x14ac:dyDescent="0.2">
      <c r="A4025">
        <v>4020</v>
      </c>
      <c r="B4025" s="14">
        <f>'EstExp 12-20'!C184</f>
        <v>0</v>
      </c>
      <c r="C4025" s="5">
        <f t="shared" si="44"/>
        <v>4020</v>
      </c>
      <c r="D4025" s="6"/>
    </row>
    <row r="4026" spans="1:4" x14ac:dyDescent="0.2">
      <c r="A4026">
        <v>4021</v>
      </c>
      <c r="B4026" s="14">
        <f>'EstExp 12-20'!D184</f>
        <v>0</v>
      </c>
      <c r="C4026" s="5">
        <f t="shared" si="44"/>
        <v>4021</v>
      </c>
      <c r="D4026" s="6"/>
    </row>
    <row r="4027" spans="1:4" x14ac:dyDescent="0.2">
      <c r="A4027">
        <v>4022</v>
      </c>
      <c r="B4027" s="14">
        <f>'EstExp 12-20'!E184</f>
        <v>0</v>
      </c>
      <c r="C4027" s="5">
        <f t="shared" si="44"/>
        <v>4022</v>
      </c>
      <c r="D4027" s="6"/>
    </row>
    <row r="4028" spans="1:4" x14ac:dyDescent="0.2">
      <c r="A4028">
        <v>4023</v>
      </c>
      <c r="B4028" s="14">
        <f>'EstExp 12-20'!F184</f>
        <v>0</v>
      </c>
      <c r="C4028" s="5">
        <f t="shared" si="44"/>
        <v>4023</v>
      </c>
      <c r="D4028" s="6"/>
    </row>
    <row r="4029" spans="1:4" x14ac:dyDescent="0.2">
      <c r="A4029">
        <v>4024</v>
      </c>
      <c r="B4029" s="14">
        <f>'EstExp 12-20'!G184</f>
        <v>0</v>
      </c>
      <c r="C4029" s="5">
        <f t="shared" si="44"/>
        <v>4024</v>
      </c>
      <c r="D4029" s="6"/>
    </row>
    <row r="4030" spans="1:4" x14ac:dyDescent="0.2">
      <c r="A4030">
        <v>4025</v>
      </c>
      <c r="B4030" s="14">
        <f>'EstExp 12-20'!H184</f>
        <v>0</v>
      </c>
      <c r="C4030" s="5">
        <f t="shared" si="44"/>
        <v>4025</v>
      </c>
      <c r="D4030" s="6"/>
    </row>
    <row r="4031" spans="1:4" x14ac:dyDescent="0.2">
      <c r="A4031">
        <v>4026</v>
      </c>
      <c r="B4031" s="14">
        <f>'EstExp 12-20'!K184</f>
        <v>0</v>
      </c>
      <c r="C4031" s="5">
        <f t="shared" si="44"/>
        <v>4026</v>
      </c>
      <c r="D4031" s="6"/>
    </row>
    <row r="4032" spans="1:4" x14ac:dyDescent="0.2">
      <c r="A4032" s="3">
        <v>4027</v>
      </c>
      <c r="D4032" s="7"/>
    </row>
    <row r="4033" spans="1:4" x14ac:dyDescent="0.2">
      <c r="A4033" s="3">
        <v>4028</v>
      </c>
      <c r="D4033" s="7"/>
    </row>
    <row r="4034" spans="1:4" x14ac:dyDescent="0.2">
      <c r="A4034" s="3">
        <v>4029</v>
      </c>
      <c r="D4034" s="7"/>
    </row>
    <row r="4035" spans="1:4" x14ac:dyDescent="0.2">
      <c r="A4035" s="3">
        <v>4030</v>
      </c>
      <c r="D4035" s="7"/>
    </row>
    <row r="4036" spans="1:4" x14ac:dyDescent="0.2">
      <c r="A4036" s="3">
        <v>4031</v>
      </c>
      <c r="D4036" s="7"/>
    </row>
    <row r="4037" spans="1:4" x14ac:dyDescent="0.2">
      <c r="A4037" s="3">
        <v>4032</v>
      </c>
      <c r="D4037" s="7"/>
    </row>
    <row r="4038" spans="1:4" x14ac:dyDescent="0.2">
      <c r="A4038" s="3">
        <v>4033</v>
      </c>
      <c r="D4038" s="7"/>
    </row>
    <row r="4039" spans="1:4" x14ac:dyDescent="0.2">
      <c r="A4039" s="3">
        <v>4034</v>
      </c>
      <c r="D4039" s="7"/>
    </row>
    <row r="4040" spans="1:4" x14ac:dyDescent="0.2">
      <c r="A4040" s="3">
        <v>4035</v>
      </c>
      <c r="D4040" s="6" t="s">
        <v>327</v>
      </c>
    </row>
    <row r="4041" spans="1:4" x14ac:dyDescent="0.2">
      <c r="A4041" s="3">
        <v>4036</v>
      </c>
      <c r="D4041" s="6" t="s">
        <v>327</v>
      </c>
    </row>
    <row r="4042" spans="1:4" x14ac:dyDescent="0.2">
      <c r="A4042" s="3">
        <v>4037</v>
      </c>
      <c r="D4042" s="6" t="s">
        <v>327</v>
      </c>
    </row>
    <row r="4043" spans="1:4" x14ac:dyDescent="0.2">
      <c r="A4043">
        <v>4038</v>
      </c>
      <c r="B4043" s="14">
        <f>'EstExp 12-20'!K311</f>
        <v>0</v>
      </c>
      <c r="C4043" s="5">
        <f t="shared" ref="C4043:C4101" si="45">A4043-B4043</f>
        <v>4038</v>
      </c>
      <c r="D4043" s="6"/>
    </row>
    <row r="4044" spans="1:4" x14ac:dyDescent="0.2">
      <c r="A4044">
        <v>4039</v>
      </c>
      <c r="B4044" s="14">
        <f>'EstExp 12-20'!K312</f>
        <v>0</v>
      </c>
      <c r="C4044" s="5">
        <f t="shared" si="45"/>
        <v>4039</v>
      </c>
      <c r="D4044" s="6"/>
    </row>
    <row r="4045" spans="1:4" x14ac:dyDescent="0.2">
      <c r="A4045" s="3">
        <v>4040</v>
      </c>
      <c r="D4045" s="6" t="s">
        <v>177</v>
      </c>
    </row>
    <row r="4046" spans="1:4" x14ac:dyDescent="0.2">
      <c r="A4046" s="13">
        <v>4041</v>
      </c>
      <c r="D4046" s="12" t="s">
        <v>327</v>
      </c>
    </row>
    <row r="4047" spans="1:4" x14ac:dyDescent="0.2">
      <c r="A4047" s="3">
        <v>4042</v>
      </c>
      <c r="D4047" s="6"/>
    </row>
    <row r="4048" spans="1:4" x14ac:dyDescent="0.2">
      <c r="A4048" s="3">
        <v>4043</v>
      </c>
      <c r="D4048" s="6"/>
    </row>
    <row r="4049" spans="1:4" x14ac:dyDescent="0.2">
      <c r="A4049" s="3">
        <v>4044</v>
      </c>
      <c r="D4049" s="6"/>
    </row>
    <row r="4050" spans="1:4" x14ac:dyDescent="0.2">
      <c r="A4050" s="3">
        <v>4045</v>
      </c>
      <c r="D4050" s="6"/>
    </row>
    <row r="4051" spans="1:4" x14ac:dyDescent="0.2">
      <c r="A4051" s="3">
        <v>4046</v>
      </c>
      <c r="D4051" s="6"/>
    </row>
    <row r="4052" spans="1:4" x14ac:dyDescent="0.2">
      <c r="A4052" s="3">
        <v>4047</v>
      </c>
      <c r="D4052" s="6"/>
    </row>
    <row r="4053" spans="1:4" x14ac:dyDescent="0.2">
      <c r="A4053" s="3">
        <v>4048</v>
      </c>
      <c r="D4053" s="6"/>
    </row>
    <row r="4054" spans="1:4" x14ac:dyDescent="0.2">
      <c r="A4054" s="3">
        <v>4049</v>
      </c>
      <c r="D4054" s="6"/>
    </row>
    <row r="4055" spans="1:4" x14ac:dyDescent="0.2">
      <c r="A4055" s="3">
        <v>4050</v>
      </c>
      <c r="D4055" s="6"/>
    </row>
    <row r="4056" spans="1:4" x14ac:dyDescent="0.2">
      <c r="A4056" s="3">
        <v>4051</v>
      </c>
      <c r="D4056" s="6"/>
    </row>
    <row r="4057" spans="1:4" x14ac:dyDescent="0.2">
      <c r="A4057">
        <v>4052</v>
      </c>
      <c r="B4057" s="14">
        <f>'BudgetSum 2-4'!C10</f>
        <v>0</v>
      </c>
      <c r="C4057" s="5">
        <f t="shared" si="45"/>
        <v>4052</v>
      </c>
      <c r="D4057" s="6"/>
    </row>
    <row r="4058" spans="1:4" x14ac:dyDescent="0.2">
      <c r="A4058">
        <v>4053</v>
      </c>
      <c r="B4058" s="14">
        <f>'BudgetSum 2-4'!D10</f>
        <v>0</v>
      </c>
      <c r="C4058" s="5">
        <f t="shared" si="45"/>
        <v>4053</v>
      </c>
      <c r="D4058" s="6"/>
    </row>
    <row r="4059" spans="1:4" x14ac:dyDescent="0.2">
      <c r="A4059">
        <v>4054</v>
      </c>
      <c r="B4059" s="14">
        <f>'BudgetSum 2-4'!E10</f>
        <v>0</v>
      </c>
      <c r="C4059" s="5">
        <f t="shared" si="45"/>
        <v>4054</v>
      </c>
      <c r="D4059" s="6"/>
    </row>
    <row r="4060" spans="1:4" x14ac:dyDescent="0.2">
      <c r="A4060">
        <v>4055</v>
      </c>
      <c r="B4060" s="14">
        <f>'BudgetSum 2-4'!F10</f>
        <v>0</v>
      </c>
      <c r="C4060" s="5">
        <f t="shared" si="45"/>
        <v>4055</v>
      </c>
      <c r="D4060" s="6"/>
    </row>
    <row r="4061" spans="1:4" x14ac:dyDescent="0.2">
      <c r="A4061">
        <v>4056</v>
      </c>
      <c r="B4061" s="14">
        <f>'BudgetSum 2-4'!G10</f>
        <v>0</v>
      </c>
      <c r="C4061" s="5">
        <f t="shared" si="45"/>
        <v>4056</v>
      </c>
      <c r="D4061" s="6"/>
    </row>
    <row r="4062" spans="1:4" x14ac:dyDescent="0.2">
      <c r="A4062">
        <v>4057</v>
      </c>
      <c r="B4062" s="14">
        <f>'BudgetSum 2-4'!H10</f>
        <v>0</v>
      </c>
      <c r="C4062" s="5">
        <f t="shared" si="45"/>
        <v>4057</v>
      </c>
      <c r="D4062" s="6"/>
    </row>
    <row r="4063" spans="1:4" x14ac:dyDescent="0.2">
      <c r="A4063" s="3">
        <v>4058</v>
      </c>
      <c r="D4063" s="7"/>
    </row>
    <row r="4064" spans="1:4" x14ac:dyDescent="0.2">
      <c r="A4064" s="3">
        <v>4059</v>
      </c>
      <c r="D4064" s="6"/>
    </row>
    <row r="4065" spans="1:4" x14ac:dyDescent="0.2">
      <c r="A4065">
        <v>4060</v>
      </c>
      <c r="B4065" s="14">
        <f>'BudgetSum 2-4'!K10</f>
        <v>0</v>
      </c>
      <c r="C4065" s="5">
        <f t="shared" si="45"/>
        <v>4060</v>
      </c>
      <c r="D4065" s="6"/>
    </row>
    <row r="4066" spans="1:4" x14ac:dyDescent="0.2">
      <c r="A4066">
        <v>4061</v>
      </c>
      <c r="B4066" s="14">
        <f>'BudgetSum 2-4'!C11</f>
        <v>2312897</v>
      </c>
      <c r="C4066" s="5">
        <f t="shared" si="45"/>
        <v>-2308836</v>
      </c>
      <c r="D4066" s="6"/>
    </row>
    <row r="4067" spans="1:4" x14ac:dyDescent="0.2">
      <c r="A4067">
        <v>4062</v>
      </c>
      <c r="B4067" s="14">
        <f>'BudgetSum 2-4'!D11</f>
        <v>306250</v>
      </c>
      <c r="C4067" s="5">
        <f t="shared" si="45"/>
        <v>-302188</v>
      </c>
      <c r="D4067" s="6"/>
    </row>
    <row r="4068" spans="1:4" x14ac:dyDescent="0.2">
      <c r="A4068">
        <v>4063</v>
      </c>
      <c r="B4068" s="14">
        <f>'BudgetSum 2-4'!E11</f>
        <v>340470</v>
      </c>
      <c r="C4068" s="5">
        <f t="shared" si="45"/>
        <v>-336407</v>
      </c>
      <c r="D4068" s="6"/>
    </row>
    <row r="4069" spans="1:4" x14ac:dyDescent="0.2">
      <c r="A4069">
        <v>4064</v>
      </c>
      <c r="B4069" s="14">
        <f>'BudgetSum 2-4'!F11</f>
        <v>222820</v>
      </c>
      <c r="C4069" s="5">
        <f t="shared" si="45"/>
        <v>-218756</v>
      </c>
      <c r="D4069" s="6"/>
    </row>
    <row r="4070" spans="1:4" x14ac:dyDescent="0.2">
      <c r="A4070">
        <v>4065</v>
      </c>
      <c r="B4070" s="14">
        <f>'BudgetSum 2-4'!G11</f>
        <v>89200</v>
      </c>
      <c r="C4070" s="5">
        <f t="shared" si="45"/>
        <v>-85135</v>
      </c>
      <c r="D4070" s="6"/>
    </row>
    <row r="4071" spans="1:4" x14ac:dyDescent="0.2">
      <c r="A4071">
        <v>4066</v>
      </c>
      <c r="B4071" s="14">
        <f>'BudgetSum 2-4'!H11</f>
        <v>18549</v>
      </c>
      <c r="C4071" s="5">
        <f t="shared" si="45"/>
        <v>-14483</v>
      </c>
      <c r="D4071" s="6"/>
    </row>
    <row r="4072" spans="1:4" x14ac:dyDescent="0.2">
      <c r="A4072">
        <v>4067</v>
      </c>
      <c r="B4072" s="14">
        <f>'BudgetSum 2-4'!I11</f>
        <v>12400</v>
      </c>
      <c r="C4072" s="5">
        <f t="shared" si="45"/>
        <v>-8333</v>
      </c>
      <c r="D4072" s="6"/>
    </row>
    <row r="4073" spans="1:4" x14ac:dyDescent="0.2">
      <c r="A4073" s="3">
        <v>4068</v>
      </c>
      <c r="D4073" s="6" t="s">
        <v>327</v>
      </c>
    </row>
    <row r="4074" spans="1:4" x14ac:dyDescent="0.2">
      <c r="A4074">
        <v>4069</v>
      </c>
      <c r="B4074" s="14">
        <f>'BudgetSum 2-4'!K11</f>
        <v>12855</v>
      </c>
      <c r="C4074" s="5">
        <f t="shared" si="45"/>
        <v>-8786</v>
      </c>
      <c r="D4074" s="6"/>
    </row>
    <row r="4075" spans="1:4" x14ac:dyDescent="0.2">
      <c r="A4075">
        <v>4070</v>
      </c>
      <c r="B4075" s="14">
        <f>'BudgetSum 2-4'!C20</f>
        <v>0</v>
      </c>
      <c r="C4075" s="5">
        <f t="shared" si="45"/>
        <v>4070</v>
      </c>
      <c r="D4075" s="6"/>
    </row>
    <row r="4076" spans="1:4" x14ac:dyDescent="0.2">
      <c r="A4076">
        <v>4071</v>
      </c>
      <c r="B4076" s="14">
        <f>'BudgetSum 2-4'!D20</f>
        <v>0</v>
      </c>
      <c r="C4076" s="5">
        <f t="shared" si="45"/>
        <v>4071</v>
      </c>
      <c r="D4076" s="6"/>
    </row>
    <row r="4077" spans="1:4" x14ac:dyDescent="0.2">
      <c r="A4077">
        <v>4072</v>
      </c>
      <c r="B4077" s="14">
        <f>'BudgetSum 2-4'!F20</f>
        <v>0</v>
      </c>
      <c r="C4077" s="5">
        <f t="shared" si="45"/>
        <v>4072</v>
      </c>
      <c r="D4077" s="6"/>
    </row>
    <row r="4078" spans="1:4" x14ac:dyDescent="0.2">
      <c r="A4078">
        <v>4073</v>
      </c>
      <c r="B4078" s="14">
        <f>'BudgetSum 2-4'!H20</f>
        <v>0</v>
      </c>
      <c r="C4078" s="5">
        <f t="shared" si="45"/>
        <v>4073</v>
      </c>
      <c r="D4078" s="6"/>
    </row>
    <row r="4079" spans="1:4" x14ac:dyDescent="0.2">
      <c r="A4079">
        <v>4074</v>
      </c>
      <c r="B4079" s="14">
        <f>'BudgetSum 2-4'!K20</f>
        <v>0</v>
      </c>
      <c r="C4079" s="5">
        <f t="shared" si="45"/>
        <v>4074</v>
      </c>
      <c r="D4079" s="6"/>
    </row>
    <row r="4080" spans="1:4" x14ac:dyDescent="0.2">
      <c r="A4080">
        <v>4075</v>
      </c>
      <c r="B4080" s="14">
        <f>'BudgetSum 2-4'!C21</f>
        <v>2258200</v>
      </c>
      <c r="C4080" s="5">
        <f t="shared" si="45"/>
        <v>-2254125</v>
      </c>
      <c r="D4080" s="6"/>
    </row>
    <row r="4081" spans="1:4" x14ac:dyDescent="0.2">
      <c r="A4081">
        <v>4076</v>
      </c>
      <c r="B4081" s="14">
        <f>'BudgetSum 2-4'!D21</f>
        <v>306100</v>
      </c>
      <c r="C4081" s="5">
        <f t="shared" si="45"/>
        <v>-302024</v>
      </c>
      <c r="D4081" s="6"/>
    </row>
    <row r="4082" spans="1:4" x14ac:dyDescent="0.2">
      <c r="A4082">
        <v>4077</v>
      </c>
      <c r="B4082" s="14">
        <f>'BudgetSum 2-4'!E21</f>
        <v>375696</v>
      </c>
      <c r="C4082" s="5">
        <f t="shared" si="45"/>
        <v>-371619</v>
      </c>
      <c r="D4082" s="6"/>
    </row>
    <row r="4083" spans="1:4" x14ac:dyDescent="0.2">
      <c r="A4083">
        <v>4078</v>
      </c>
      <c r="B4083" s="14">
        <f>'BudgetSum 2-4'!F21</f>
        <v>193025</v>
      </c>
      <c r="C4083" s="5">
        <f t="shared" si="45"/>
        <v>-188947</v>
      </c>
      <c r="D4083" s="6"/>
    </row>
    <row r="4084" spans="1:4" x14ac:dyDescent="0.2">
      <c r="A4084">
        <v>4079</v>
      </c>
      <c r="B4084" s="14">
        <f>'BudgetSum 2-4'!G21</f>
        <v>93675</v>
      </c>
      <c r="C4084" s="5">
        <f t="shared" si="45"/>
        <v>-89596</v>
      </c>
      <c r="D4084" s="6"/>
    </row>
    <row r="4085" spans="1:4" x14ac:dyDescent="0.2">
      <c r="A4085">
        <v>4080</v>
      </c>
      <c r="B4085" s="14">
        <f>'BudgetSum 2-4'!H21</f>
        <v>0</v>
      </c>
      <c r="C4085" s="5">
        <f t="shared" si="45"/>
        <v>4080</v>
      </c>
      <c r="D4085" s="6"/>
    </row>
    <row r="4086" spans="1:4" x14ac:dyDescent="0.2">
      <c r="A4086" s="3">
        <v>4081</v>
      </c>
      <c r="D4086" s="7"/>
    </row>
    <row r="4087" spans="1:4" x14ac:dyDescent="0.2">
      <c r="A4087" s="3">
        <v>4082</v>
      </c>
      <c r="D4087" s="6" t="s">
        <v>327</v>
      </c>
    </row>
    <row r="4088" spans="1:4" x14ac:dyDescent="0.2">
      <c r="A4088">
        <v>4083</v>
      </c>
      <c r="B4088" s="14">
        <f>'BudgetSum 2-4'!K21</f>
        <v>42000</v>
      </c>
      <c r="C4088" s="5">
        <f t="shared" si="45"/>
        <v>-37917</v>
      </c>
      <c r="D4088" s="6"/>
    </row>
    <row r="4089" spans="1:4" x14ac:dyDescent="0.2">
      <c r="A4089" s="3">
        <v>4084</v>
      </c>
      <c r="D4089" s="6" t="s">
        <v>327</v>
      </c>
    </row>
    <row r="4090" spans="1:4" x14ac:dyDescent="0.2">
      <c r="A4090" s="3">
        <v>4085</v>
      </c>
      <c r="D4090" s="7"/>
    </row>
    <row r="4091" spans="1:4" x14ac:dyDescent="0.2">
      <c r="A4091" s="3">
        <v>4086</v>
      </c>
      <c r="D4091" s="7"/>
    </row>
    <row r="4092" spans="1:4" x14ac:dyDescent="0.2">
      <c r="A4092" s="3">
        <v>4087</v>
      </c>
      <c r="D4092" s="7"/>
    </row>
    <row r="4093" spans="1:4" x14ac:dyDescent="0.2">
      <c r="A4093" s="3">
        <v>4088</v>
      </c>
      <c r="D4093" s="7"/>
    </row>
    <row r="4094" spans="1:4" x14ac:dyDescent="0.2">
      <c r="A4094" s="3">
        <v>4089</v>
      </c>
      <c r="D4094" s="6" t="s">
        <v>327</v>
      </c>
    </row>
    <row r="4095" spans="1:4" x14ac:dyDescent="0.2">
      <c r="A4095" s="3">
        <v>4090</v>
      </c>
      <c r="D4095" s="6" t="s">
        <v>327</v>
      </c>
    </row>
    <row r="4096" spans="1:4" x14ac:dyDescent="0.2">
      <c r="A4096" s="3">
        <v>4091</v>
      </c>
      <c r="D4096" s="7"/>
    </row>
    <row r="4097" spans="1:4" x14ac:dyDescent="0.2">
      <c r="A4097" s="3">
        <v>4092</v>
      </c>
      <c r="D4097" s="7"/>
    </row>
    <row r="4098" spans="1:4" x14ac:dyDescent="0.2">
      <c r="A4098" s="3">
        <v>4093</v>
      </c>
      <c r="D4098" s="7"/>
    </row>
    <row r="4099" spans="1:4" x14ac:dyDescent="0.2">
      <c r="A4099" s="3">
        <v>4094</v>
      </c>
      <c r="D4099" s="7"/>
    </row>
    <row r="4100" spans="1:4" x14ac:dyDescent="0.2">
      <c r="A4100">
        <v>4095</v>
      </c>
      <c r="B4100" s="14">
        <f>'EstExp 12-20'!H208</f>
        <v>0</v>
      </c>
      <c r="C4100" s="5">
        <f t="shared" si="45"/>
        <v>4095</v>
      </c>
      <c r="D4100" s="6"/>
    </row>
    <row r="4101" spans="1:4" x14ac:dyDescent="0.2">
      <c r="A4101">
        <v>4096</v>
      </c>
      <c r="B4101" s="14">
        <f>'EstExp 12-20'!K208</f>
        <v>0</v>
      </c>
      <c r="C4101" s="5">
        <f t="shared" si="45"/>
        <v>4096</v>
      </c>
      <c r="D4101" s="6"/>
    </row>
    <row r="4102" spans="1:4" x14ac:dyDescent="0.2">
      <c r="A4102" s="3">
        <v>4097</v>
      </c>
      <c r="D4102" s="7"/>
    </row>
    <row r="4103" spans="1:4" x14ac:dyDescent="0.2">
      <c r="A4103" s="3">
        <v>4098</v>
      </c>
      <c r="D4103" s="7"/>
    </row>
    <row r="4104" spans="1:4" x14ac:dyDescent="0.2">
      <c r="A4104" s="3">
        <v>4099</v>
      </c>
      <c r="D4104" s="7"/>
    </row>
    <row r="4105" spans="1:4" x14ac:dyDescent="0.2">
      <c r="A4105" s="3">
        <v>4100</v>
      </c>
      <c r="D4105" s="6" t="s">
        <v>327</v>
      </c>
    </row>
    <row r="4106" spans="1:4" x14ac:dyDescent="0.2">
      <c r="A4106" s="3">
        <v>4101</v>
      </c>
      <c r="D4106" s="6" t="s">
        <v>327</v>
      </c>
    </row>
    <row r="4107" spans="1:4" x14ac:dyDescent="0.2">
      <c r="A4107" s="3">
        <v>4102</v>
      </c>
      <c r="D4107" s="6" t="s">
        <v>327</v>
      </c>
    </row>
    <row r="4108" spans="1:4" x14ac:dyDescent="0.2">
      <c r="A4108" s="3">
        <v>4103</v>
      </c>
      <c r="D4108" s="7"/>
    </row>
    <row r="4109" spans="1:4" x14ac:dyDescent="0.2">
      <c r="A4109">
        <v>4104</v>
      </c>
      <c r="B4109" s="14">
        <f>'EstExp 12-20'!D288</f>
        <v>0</v>
      </c>
      <c r="C4109" s="5">
        <f t="shared" ref="C4109:C4161" si="46">A4109-B4109</f>
        <v>4104</v>
      </c>
      <c r="D4109" s="6"/>
    </row>
    <row r="4110" spans="1:4" x14ac:dyDescent="0.2">
      <c r="A4110">
        <v>4105</v>
      </c>
      <c r="B4110" s="14">
        <f>'EstExp 12-20'!K288</f>
        <v>0</v>
      </c>
      <c r="C4110" s="5">
        <f t="shared" si="46"/>
        <v>4105</v>
      </c>
      <c r="D4110" s="6"/>
    </row>
    <row r="4111" spans="1:4" x14ac:dyDescent="0.2">
      <c r="A4111" s="3">
        <v>4106</v>
      </c>
      <c r="D4111" s="7"/>
    </row>
    <row r="4112" spans="1:4" x14ac:dyDescent="0.2">
      <c r="A4112" s="3">
        <v>4107</v>
      </c>
      <c r="D4112" s="7"/>
    </row>
    <row r="4113" spans="1:4" x14ac:dyDescent="0.2">
      <c r="A4113" s="3">
        <v>4108</v>
      </c>
      <c r="D4113" s="7"/>
    </row>
    <row r="4114" spans="1:4" x14ac:dyDescent="0.2">
      <c r="A4114" s="3">
        <v>4109</v>
      </c>
      <c r="D4114" s="6" t="s">
        <v>327</v>
      </c>
    </row>
    <row r="4115" spans="1:4" x14ac:dyDescent="0.2">
      <c r="A4115" s="3">
        <v>4110</v>
      </c>
      <c r="D4115" s="6"/>
    </row>
    <row r="4116" spans="1:4" x14ac:dyDescent="0.2">
      <c r="A4116" s="3">
        <v>4111</v>
      </c>
      <c r="D4116" s="6"/>
    </row>
    <row r="4117" spans="1:4" x14ac:dyDescent="0.2">
      <c r="A4117" s="3">
        <v>4112</v>
      </c>
      <c r="D4117" s="6"/>
    </row>
    <row r="4118" spans="1:4" x14ac:dyDescent="0.2">
      <c r="A4118" s="3">
        <v>4113</v>
      </c>
      <c r="D4118" s="6"/>
    </row>
    <row r="4119" spans="1:4" x14ac:dyDescent="0.2">
      <c r="A4119">
        <v>4114</v>
      </c>
      <c r="B4119" s="14">
        <f>'BudgetSum 2-4'!E20</f>
        <v>0</v>
      </c>
      <c r="C4119" s="5">
        <f t="shared" si="46"/>
        <v>4114</v>
      </c>
      <c r="D4119" s="6"/>
    </row>
    <row r="4120" spans="1:4" x14ac:dyDescent="0.2">
      <c r="A4120">
        <v>4115</v>
      </c>
      <c r="B4120" s="14">
        <f>'BudgetSum 2-4'!G20</f>
        <v>0</v>
      </c>
      <c r="C4120" s="5">
        <f t="shared" si="46"/>
        <v>4115</v>
      </c>
      <c r="D4120" s="6"/>
    </row>
    <row r="4121" spans="1:4" x14ac:dyDescent="0.2">
      <c r="A4121" s="3">
        <v>4116</v>
      </c>
      <c r="D4121" s="6"/>
    </row>
    <row r="4122" spans="1:4" x14ac:dyDescent="0.2">
      <c r="A4122" s="3">
        <v>4117</v>
      </c>
      <c r="D4122" s="6" t="s">
        <v>327</v>
      </c>
    </row>
    <row r="4123" spans="1:4" x14ac:dyDescent="0.2">
      <c r="A4123">
        <v>4118</v>
      </c>
      <c r="B4123" s="14">
        <f>'EstRev 6-11'!D163</f>
        <v>0</v>
      </c>
      <c r="C4123" s="5">
        <f t="shared" si="46"/>
        <v>4118</v>
      </c>
      <c r="D4123" s="6"/>
    </row>
    <row r="4124" spans="1:4" x14ac:dyDescent="0.2">
      <c r="A4124">
        <v>4119</v>
      </c>
      <c r="B4124" s="14">
        <f>'EstRev 6-11'!F163</f>
        <v>0</v>
      </c>
      <c r="C4124" s="5">
        <f t="shared" si="46"/>
        <v>4119</v>
      </c>
      <c r="D4124" s="6"/>
    </row>
    <row r="4125" spans="1:4" x14ac:dyDescent="0.2">
      <c r="A4125">
        <v>4120</v>
      </c>
      <c r="B4125" s="14">
        <f>'EstRev 6-11'!G163</f>
        <v>0</v>
      </c>
      <c r="C4125" s="5">
        <f t="shared" si="46"/>
        <v>4120</v>
      </c>
      <c r="D4125" s="6"/>
    </row>
    <row r="4126" spans="1:4" x14ac:dyDescent="0.2">
      <c r="A4126" s="3">
        <v>4121</v>
      </c>
      <c r="D4126" s="7"/>
    </row>
    <row r="4127" spans="1:4" x14ac:dyDescent="0.2">
      <c r="A4127" s="3">
        <v>4122</v>
      </c>
      <c r="D4127" s="7"/>
    </row>
    <row r="4128" spans="1:4" x14ac:dyDescent="0.2">
      <c r="A4128" s="3">
        <v>4123</v>
      </c>
      <c r="D4128" s="7"/>
    </row>
    <row r="4129" spans="1:4" x14ac:dyDescent="0.2">
      <c r="A4129" s="3">
        <v>4124</v>
      </c>
      <c r="D4129" s="7"/>
    </row>
    <row r="4130" spans="1:4" x14ac:dyDescent="0.2">
      <c r="A4130" s="3">
        <v>4125</v>
      </c>
      <c r="D4130" s="7"/>
    </row>
    <row r="4131" spans="1:4" x14ac:dyDescent="0.2">
      <c r="A4131" s="3">
        <v>4126</v>
      </c>
      <c r="D4131" s="7"/>
    </row>
    <row r="4132" spans="1:4" x14ac:dyDescent="0.2">
      <c r="A4132" s="3">
        <v>4127</v>
      </c>
      <c r="D4132" s="6"/>
    </row>
    <row r="4133" spans="1:4" x14ac:dyDescent="0.2">
      <c r="A4133">
        <v>4128</v>
      </c>
      <c r="B4133" s="14">
        <f>'EstRev 6-11'!C262</f>
        <v>0</v>
      </c>
      <c r="C4133" s="5">
        <f t="shared" si="46"/>
        <v>4128</v>
      </c>
      <c r="D4133" s="6"/>
    </row>
    <row r="4134" spans="1:4" x14ac:dyDescent="0.2">
      <c r="A4134">
        <v>4129</v>
      </c>
      <c r="B4134" s="14">
        <f>'EstRev 6-11'!D262</f>
        <v>0</v>
      </c>
      <c r="C4134" s="5">
        <f t="shared" si="46"/>
        <v>4129</v>
      </c>
      <c r="D4134" s="6"/>
    </row>
    <row r="4135" spans="1:4" x14ac:dyDescent="0.2">
      <c r="A4135">
        <v>4130</v>
      </c>
      <c r="B4135" s="14">
        <f>'EstRev 6-11'!F262</f>
        <v>0</v>
      </c>
      <c r="C4135" s="5">
        <f t="shared" si="46"/>
        <v>4130</v>
      </c>
      <c r="D4135" s="6"/>
    </row>
    <row r="4136" spans="1:4" x14ac:dyDescent="0.2">
      <c r="A4136">
        <v>4131</v>
      </c>
      <c r="B4136" s="14">
        <f>'EstRev 6-11'!G262</f>
        <v>0</v>
      </c>
      <c r="C4136" s="5">
        <f t="shared" si="46"/>
        <v>4131</v>
      </c>
      <c r="D4136" s="6"/>
    </row>
    <row r="4137" spans="1:4" x14ac:dyDescent="0.2">
      <c r="A4137" s="3">
        <v>4132</v>
      </c>
      <c r="D4137" s="7"/>
    </row>
    <row r="4138" spans="1:4" x14ac:dyDescent="0.2">
      <c r="A4138" s="3">
        <v>4133</v>
      </c>
      <c r="D4138" s="7"/>
    </row>
    <row r="4139" spans="1:4" x14ac:dyDescent="0.2">
      <c r="A4139" s="3">
        <v>4134</v>
      </c>
      <c r="D4139" s="7"/>
    </row>
    <row r="4140" spans="1:4" x14ac:dyDescent="0.2">
      <c r="A4140" s="3">
        <v>4135</v>
      </c>
      <c r="D4140" s="7"/>
    </row>
    <row r="4141" spans="1:4" x14ac:dyDescent="0.2">
      <c r="A4141" s="3">
        <v>4136</v>
      </c>
      <c r="D4141" s="6" t="s">
        <v>327</v>
      </c>
    </row>
    <row r="4142" spans="1:4" x14ac:dyDescent="0.2">
      <c r="A4142" s="3">
        <v>4137</v>
      </c>
      <c r="D4142" s="6" t="s">
        <v>327</v>
      </c>
    </row>
    <row r="4143" spans="1:4" x14ac:dyDescent="0.2">
      <c r="A4143">
        <v>4138</v>
      </c>
      <c r="B4143" s="14">
        <f>'EstExp 12-20'!E138</f>
        <v>0</v>
      </c>
      <c r="C4143" s="5">
        <f t="shared" si="46"/>
        <v>4138</v>
      </c>
      <c r="D4143" s="6"/>
    </row>
    <row r="4144" spans="1:4" x14ac:dyDescent="0.2">
      <c r="A4144">
        <v>4139</v>
      </c>
      <c r="B4144" s="14">
        <f>'EstExp 12-20'!E139</f>
        <v>0</v>
      </c>
      <c r="C4144" s="5">
        <f t="shared" si="46"/>
        <v>4139</v>
      </c>
      <c r="D4144" s="6"/>
    </row>
    <row r="4145" spans="1:4" x14ac:dyDescent="0.2">
      <c r="A4145">
        <v>4140</v>
      </c>
      <c r="B4145" s="14">
        <f>'EstExp 12-20'!E140</f>
        <v>0</v>
      </c>
      <c r="C4145" s="5">
        <f t="shared" si="46"/>
        <v>4140</v>
      </c>
      <c r="D4145" s="6"/>
    </row>
    <row r="4146" spans="1:4" x14ac:dyDescent="0.2">
      <c r="A4146">
        <v>4141</v>
      </c>
      <c r="B4146" s="14">
        <f>'EstExp 12-20'!E141</f>
        <v>0</v>
      </c>
      <c r="C4146" s="5">
        <f t="shared" si="46"/>
        <v>4141</v>
      </c>
      <c r="D4146" s="6"/>
    </row>
    <row r="4147" spans="1:4" x14ac:dyDescent="0.2">
      <c r="A4147">
        <v>4142</v>
      </c>
      <c r="B4147" s="14">
        <f>'EstExp 12-20'!E143</f>
        <v>0</v>
      </c>
      <c r="C4147" s="5">
        <f t="shared" si="46"/>
        <v>4142</v>
      </c>
      <c r="D4147" s="6"/>
    </row>
    <row r="4148" spans="1:4" x14ac:dyDescent="0.2">
      <c r="A4148" s="3">
        <v>4143</v>
      </c>
      <c r="D4148" s="6" t="s">
        <v>327</v>
      </c>
    </row>
    <row r="4149" spans="1:4" x14ac:dyDescent="0.2">
      <c r="A4149" s="3">
        <v>4144</v>
      </c>
      <c r="D4149" s="6" t="s">
        <v>327</v>
      </c>
    </row>
    <row r="4150" spans="1:4" x14ac:dyDescent="0.2">
      <c r="A4150" s="3">
        <v>4145</v>
      </c>
      <c r="D4150" s="6" t="s">
        <v>327</v>
      </c>
    </row>
    <row r="4151" spans="1:4" x14ac:dyDescent="0.2">
      <c r="A4151" s="3">
        <v>4146</v>
      </c>
      <c r="D4151" s="6" t="s">
        <v>327</v>
      </c>
    </row>
    <row r="4152" spans="1:4" x14ac:dyDescent="0.2">
      <c r="A4152" s="3">
        <v>4147</v>
      </c>
      <c r="D4152" s="6" t="s">
        <v>327</v>
      </c>
    </row>
    <row r="4153" spans="1:4" x14ac:dyDescent="0.2">
      <c r="A4153" s="3">
        <v>4148</v>
      </c>
      <c r="D4153" s="6" t="s">
        <v>327</v>
      </c>
    </row>
    <row r="4154" spans="1:4" x14ac:dyDescent="0.2">
      <c r="A4154">
        <v>4149</v>
      </c>
      <c r="B4154" s="14">
        <f>'EstExp 12-20'!H210</f>
        <v>0</v>
      </c>
      <c r="C4154" s="5">
        <f t="shared" si="46"/>
        <v>4149</v>
      </c>
      <c r="D4154" s="6"/>
    </row>
    <row r="4155" spans="1:4" x14ac:dyDescent="0.2">
      <c r="A4155">
        <v>4150</v>
      </c>
      <c r="B4155" s="14">
        <f>'EstExp 12-20'!K210</f>
        <v>0</v>
      </c>
      <c r="C4155" s="5">
        <f t="shared" si="46"/>
        <v>4150</v>
      </c>
      <c r="D4155" s="6"/>
    </row>
    <row r="4156" spans="1:4" x14ac:dyDescent="0.2">
      <c r="A4156" s="3">
        <v>4151</v>
      </c>
      <c r="D4156" s="6" t="s">
        <v>327</v>
      </c>
    </row>
    <row r="4157" spans="1:4" x14ac:dyDescent="0.2">
      <c r="A4157" s="3">
        <v>4152</v>
      </c>
      <c r="D4157" s="6" t="s">
        <v>327</v>
      </c>
    </row>
    <row r="4158" spans="1:4" x14ac:dyDescent="0.2">
      <c r="A4158" s="3">
        <v>4153</v>
      </c>
      <c r="D4158" s="6" t="s">
        <v>327</v>
      </c>
    </row>
    <row r="4159" spans="1:4" x14ac:dyDescent="0.2">
      <c r="A4159">
        <v>4154</v>
      </c>
      <c r="B4159" s="14">
        <f>'EstRev 6-11'!I170</f>
        <v>0</v>
      </c>
      <c r="C4159" s="5">
        <f t="shared" si="46"/>
        <v>4154</v>
      </c>
      <c r="D4159" s="6"/>
    </row>
    <row r="4160" spans="1:4" x14ac:dyDescent="0.2">
      <c r="A4160">
        <v>4155</v>
      </c>
      <c r="B4160" s="14">
        <f>'EstRev 6-11'!I172</f>
        <v>0</v>
      </c>
      <c r="C4160" s="5">
        <f t="shared" si="46"/>
        <v>4155</v>
      </c>
      <c r="D4160" s="6"/>
    </row>
    <row r="4161" spans="1:4" x14ac:dyDescent="0.2">
      <c r="A4161">
        <v>4156</v>
      </c>
      <c r="B4161" s="14">
        <f>'BudgetSum 2-4'!E38</f>
        <v>0</v>
      </c>
      <c r="C4161" s="5">
        <f t="shared" si="46"/>
        <v>4156</v>
      </c>
      <c r="D4161" s="6"/>
    </row>
    <row r="4162" spans="1:4" x14ac:dyDescent="0.2">
      <c r="A4162" s="3">
        <v>4157</v>
      </c>
      <c r="D4162" s="6" t="s">
        <v>327</v>
      </c>
    </row>
    <row r="4163" spans="1:4" x14ac:dyDescent="0.2">
      <c r="A4163" s="3">
        <v>4158</v>
      </c>
      <c r="D4163" s="6" t="s">
        <v>327</v>
      </c>
    </row>
    <row r="4164" spans="1:4" x14ac:dyDescent="0.2">
      <c r="A4164" s="3">
        <v>4159</v>
      </c>
      <c r="D4164" s="7"/>
    </row>
    <row r="4165" spans="1:4" x14ac:dyDescent="0.2">
      <c r="A4165" s="3">
        <v>4160</v>
      </c>
      <c r="D4165" s="7"/>
    </row>
    <row r="4166" spans="1:4" x14ac:dyDescent="0.2">
      <c r="A4166" s="3">
        <v>4161</v>
      </c>
      <c r="D4166" s="7"/>
    </row>
    <row r="4167" spans="1:4" x14ac:dyDescent="0.2">
      <c r="A4167" s="3">
        <v>4162</v>
      </c>
      <c r="D4167" s="7"/>
    </row>
    <row r="4168" spans="1:4" x14ac:dyDescent="0.2">
      <c r="A4168" s="3">
        <v>4163</v>
      </c>
      <c r="D4168" s="7"/>
    </row>
    <row r="4169" spans="1:4" x14ac:dyDescent="0.2">
      <c r="A4169" s="3">
        <v>4164</v>
      </c>
      <c r="D4169" s="7"/>
    </row>
    <row r="4170" spans="1:4" x14ac:dyDescent="0.2">
      <c r="A4170" s="3">
        <v>4165</v>
      </c>
      <c r="D4170" s="7"/>
    </row>
    <row r="4171" spans="1:4" x14ac:dyDescent="0.2">
      <c r="A4171">
        <v>4166</v>
      </c>
      <c r="B4171" s="14">
        <f>'EstRev 6-11'!C142</f>
        <v>0</v>
      </c>
      <c r="C4171" s="5">
        <f t="shared" ref="C4171:C4174" si="47">A4171-B4171</f>
        <v>4166</v>
      </c>
      <c r="D4171" s="6"/>
    </row>
    <row r="4172" spans="1:4" x14ac:dyDescent="0.2">
      <c r="A4172">
        <v>4167</v>
      </c>
      <c r="B4172" s="14">
        <f>'EstRev 6-11'!D142</f>
        <v>0</v>
      </c>
      <c r="C4172" s="5">
        <f t="shared" si="47"/>
        <v>4167</v>
      </c>
      <c r="D4172" s="6"/>
    </row>
    <row r="4173" spans="1:4" x14ac:dyDescent="0.2">
      <c r="A4173" s="3">
        <v>4168</v>
      </c>
      <c r="D4173" s="6" t="s">
        <v>327</v>
      </c>
    </row>
    <row r="4174" spans="1:4" x14ac:dyDescent="0.2">
      <c r="A4174">
        <v>4169</v>
      </c>
      <c r="B4174" s="14">
        <f>'EstRev 6-11'!G142</f>
        <v>0</v>
      </c>
      <c r="C4174" s="5">
        <f t="shared" si="47"/>
        <v>4169</v>
      </c>
      <c r="D4174" s="6"/>
    </row>
    <row r="4175" spans="1:4" x14ac:dyDescent="0.2">
      <c r="A4175" s="3">
        <v>4170</v>
      </c>
      <c r="D4175" s="7"/>
    </row>
    <row r="4176" spans="1:4" x14ac:dyDescent="0.2">
      <c r="A4176" s="3">
        <v>4171</v>
      </c>
      <c r="D4176" s="7"/>
    </row>
    <row r="4177" spans="1:4" x14ac:dyDescent="0.2">
      <c r="A4177" s="3">
        <v>4172</v>
      </c>
      <c r="D4177" s="7"/>
    </row>
    <row r="4178" spans="1:4" x14ac:dyDescent="0.2">
      <c r="A4178" s="3">
        <v>4173</v>
      </c>
      <c r="D4178" s="7"/>
    </row>
    <row r="4179" spans="1:4" x14ac:dyDescent="0.2">
      <c r="A4179" s="3">
        <v>4174</v>
      </c>
      <c r="D4179" s="6"/>
    </row>
    <row r="4180" spans="1:4" x14ac:dyDescent="0.2">
      <c r="A4180" s="3">
        <v>4175</v>
      </c>
      <c r="D4180" s="6"/>
    </row>
    <row r="4181" spans="1:4" x14ac:dyDescent="0.2">
      <c r="A4181" s="3">
        <v>4176</v>
      </c>
      <c r="D4181" s="6"/>
    </row>
    <row r="4182" spans="1:4" x14ac:dyDescent="0.2">
      <c r="A4182" s="3">
        <v>4177</v>
      </c>
      <c r="D4182" s="6"/>
    </row>
    <row r="4183" spans="1:4" x14ac:dyDescent="0.2">
      <c r="A4183" s="3">
        <v>4178</v>
      </c>
      <c r="D4183" s="7"/>
    </row>
    <row r="4184" spans="1:4" x14ac:dyDescent="0.2">
      <c r="A4184" s="3">
        <v>4179</v>
      </c>
      <c r="D4184" s="7"/>
    </row>
    <row r="4185" spans="1:4" x14ac:dyDescent="0.2">
      <c r="A4185" s="3">
        <v>4180</v>
      </c>
      <c r="D4185" s="7"/>
    </row>
    <row r="4186" spans="1:4" x14ac:dyDescent="0.2">
      <c r="A4186" s="3">
        <v>4181</v>
      </c>
      <c r="D4186" s="7"/>
    </row>
    <row r="4187" spans="1:4" x14ac:dyDescent="0.2">
      <c r="A4187" s="3">
        <v>4182</v>
      </c>
      <c r="D4187" s="7"/>
    </row>
    <row r="4188" spans="1:4" x14ac:dyDescent="0.2">
      <c r="A4188" s="3">
        <v>4183</v>
      </c>
      <c r="D4188" s="7"/>
    </row>
    <row r="4189" spans="1:4" x14ac:dyDescent="0.2">
      <c r="A4189" s="3">
        <v>4184</v>
      </c>
      <c r="D4189" s="7"/>
    </row>
    <row r="4190" spans="1:4" x14ac:dyDescent="0.2">
      <c r="A4190" s="3">
        <v>4185</v>
      </c>
      <c r="D4190" s="7"/>
    </row>
    <row r="4191" spans="1:4" x14ac:dyDescent="0.2">
      <c r="A4191" s="3">
        <v>4186</v>
      </c>
      <c r="D4191" s="7"/>
    </row>
    <row r="4192" spans="1:4" x14ac:dyDescent="0.2">
      <c r="A4192" s="3">
        <v>4187</v>
      </c>
      <c r="D4192" s="7"/>
    </row>
    <row r="4193" spans="1:4" x14ac:dyDescent="0.2">
      <c r="A4193" s="3">
        <v>4188</v>
      </c>
      <c r="D4193" s="7"/>
    </row>
    <row r="4194" spans="1:4" x14ac:dyDescent="0.2">
      <c r="A4194" s="3">
        <v>4189</v>
      </c>
      <c r="D4194" s="7"/>
    </row>
    <row r="4195" spans="1:4" x14ac:dyDescent="0.2">
      <c r="A4195" s="3">
        <v>4190</v>
      </c>
      <c r="D4195" s="6" t="s">
        <v>327</v>
      </c>
    </row>
    <row r="4196" spans="1:4" x14ac:dyDescent="0.2">
      <c r="A4196" s="3">
        <v>4191</v>
      </c>
      <c r="D4196" s="6" t="s">
        <v>327</v>
      </c>
    </row>
    <row r="4197" spans="1:4" x14ac:dyDescent="0.2">
      <c r="A4197" s="3">
        <v>4192</v>
      </c>
      <c r="D4197" s="6" t="s">
        <v>327</v>
      </c>
    </row>
    <row r="4198" spans="1:4" x14ac:dyDescent="0.2">
      <c r="A4198" s="3">
        <v>4193</v>
      </c>
      <c r="D4198" s="6" t="s">
        <v>327</v>
      </c>
    </row>
    <row r="4199" spans="1:4" x14ac:dyDescent="0.2">
      <c r="A4199" s="3">
        <v>4194</v>
      </c>
      <c r="D4199" s="6" t="s">
        <v>327</v>
      </c>
    </row>
    <row r="4200" spans="1:4" x14ac:dyDescent="0.2">
      <c r="A4200" s="3">
        <v>4195</v>
      </c>
      <c r="D4200" s="6" t="s">
        <v>327</v>
      </c>
    </row>
    <row r="4201" spans="1:4" x14ac:dyDescent="0.2">
      <c r="A4201" s="3">
        <v>4196</v>
      </c>
      <c r="D4201" s="6" t="s">
        <v>327</v>
      </c>
    </row>
    <row r="4202" spans="1:4" x14ac:dyDescent="0.2">
      <c r="A4202" s="3">
        <v>4197</v>
      </c>
      <c r="D4202" s="7"/>
    </row>
    <row r="4203" spans="1:4" x14ac:dyDescent="0.2">
      <c r="A4203" s="3">
        <v>4198</v>
      </c>
      <c r="D4203" s="7"/>
    </row>
    <row r="4204" spans="1:4" x14ac:dyDescent="0.2">
      <c r="A4204" s="3">
        <v>4199</v>
      </c>
      <c r="D4204" s="7"/>
    </row>
    <row r="4205" spans="1:4" x14ac:dyDescent="0.2">
      <c r="A4205" s="3">
        <v>4200</v>
      </c>
      <c r="D4205" s="7"/>
    </row>
    <row r="4206" spans="1:4" x14ac:dyDescent="0.2">
      <c r="A4206" s="3">
        <v>4201</v>
      </c>
      <c r="D4206" s="6" t="s">
        <v>327</v>
      </c>
    </row>
    <row r="4207" spans="1:4" x14ac:dyDescent="0.2">
      <c r="A4207" s="3">
        <v>4202</v>
      </c>
      <c r="D4207" s="6" t="s">
        <v>327</v>
      </c>
    </row>
    <row r="4208" spans="1:4" x14ac:dyDescent="0.2">
      <c r="A4208" s="3">
        <v>4203</v>
      </c>
      <c r="D4208" s="7"/>
    </row>
    <row r="4209" spans="1:4" x14ac:dyDescent="0.2">
      <c r="A4209" s="3">
        <v>4204</v>
      </c>
      <c r="D4209" s="6"/>
    </row>
    <row r="4210" spans="1:4" x14ac:dyDescent="0.2">
      <c r="A4210" s="3">
        <v>4205</v>
      </c>
      <c r="D4210" s="6"/>
    </row>
    <row r="4211" spans="1:4" x14ac:dyDescent="0.2">
      <c r="A4211" s="3">
        <v>4206</v>
      </c>
      <c r="D4211" s="6"/>
    </row>
    <row r="4212" spans="1:4" x14ac:dyDescent="0.2">
      <c r="A4212" s="3">
        <v>4207</v>
      </c>
      <c r="D4212" s="6"/>
    </row>
    <row r="4213" spans="1:4" x14ac:dyDescent="0.2">
      <c r="A4213" s="3">
        <v>4208</v>
      </c>
      <c r="D4213" s="6"/>
    </row>
    <row r="4214" spans="1:4" x14ac:dyDescent="0.2">
      <c r="A4214" s="3">
        <v>4209</v>
      </c>
      <c r="D4214" s="6"/>
    </row>
    <row r="4215" spans="1:4" x14ac:dyDescent="0.2">
      <c r="A4215" s="3">
        <v>4210</v>
      </c>
      <c r="D4215" s="6"/>
    </row>
    <row r="4216" spans="1:4" x14ac:dyDescent="0.2">
      <c r="A4216" s="3">
        <v>4211</v>
      </c>
      <c r="D4216" s="6"/>
    </row>
    <row r="4217" spans="1:4" x14ac:dyDescent="0.2">
      <c r="A4217" s="3">
        <v>4212</v>
      </c>
      <c r="D4217" s="6"/>
    </row>
    <row r="4218" spans="1:4" x14ac:dyDescent="0.2">
      <c r="A4218" s="3">
        <v>4213</v>
      </c>
      <c r="D4218" s="7"/>
    </row>
    <row r="4219" spans="1:4" x14ac:dyDescent="0.2">
      <c r="A4219" s="3">
        <v>4214</v>
      </c>
      <c r="D4219" s="7"/>
    </row>
    <row r="4220" spans="1:4" x14ac:dyDescent="0.2">
      <c r="A4220" s="3">
        <v>4215</v>
      </c>
      <c r="D4220" s="7"/>
    </row>
    <row r="4221" spans="1:4" x14ac:dyDescent="0.2">
      <c r="A4221" s="3">
        <v>4216</v>
      </c>
      <c r="D4221" s="7"/>
    </row>
    <row r="4222" spans="1:4" x14ac:dyDescent="0.2">
      <c r="A4222" s="3">
        <v>4217</v>
      </c>
      <c r="D4222" s="7"/>
    </row>
    <row r="4223" spans="1:4" x14ac:dyDescent="0.2">
      <c r="A4223" s="3">
        <v>4218</v>
      </c>
      <c r="D4223" s="7"/>
    </row>
    <row r="4224" spans="1:4" x14ac:dyDescent="0.2">
      <c r="A4224" s="3">
        <v>4219</v>
      </c>
      <c r="D4224" s="7"/>
    </row>
    <row r="4225" spans="1:4" x14ac:dyDescent="0.2">
      <c r="A4225" s="3">
        <v>4220</v>
      </c>
      <c r="D4225" s="7"/>
    </row>
    <row r="4226" spans="1:4" x14ac:dyDescent="0.2">
      <c r="A4226" s="3">
        <v>4221</v>
      </c>
      <c r="D4226" s="7"/>
    </row>
    <row r="4227" spans="1:4" x14ac:dyDescent="0.2">
      <c r="A4227" s="3">
        <v>4222</v>
      </c>
      <c r="D4227" s="7"/>
    </row>
    <row r="4228" spans="1:4" x14ac:dyDescent="0.2">
      <c r="A4228" s="3">
        <v>4223</v>
      </c>
      <c r="D4228" s="7"/>
    </row>
    <row r="4229" spans="1:4" x14ac:dyDescent="0.2">
      <c r="A4229" s="3">
        <v>4224</v>
      </c>
      <c r="D4229" s="7"/>
    </row>
    <row r="4230" spans="1:4" x14ac:dyDescent="0.2">
      <c r="A4230" s="3">
        <v>4225</v>
      </c>
      <c r="D4230" s="7"/>
    </row>
    <row r="4231" spans="1:4" x14ac:dyDescent="0.2">
      <c r="A4231" s="3">
        <v>4226</v>
      </c>
      <c r="D4231" s="7"/>
    </row>
    <row r="4232" spans="1:4" x14ac:dyDescent="0.2">
      <c r="A4232" s="3">
        <v>4227</v>
      </c>
      <c r="D4232" s="7"/>
    </row>
    <row r="4233" spans="1:4" x14ac:dyDescent="0.2">
      <c r="A4233" s="3">
        <v>4228</v>
      </c>
      <c r="D4233" s="7"/>
    </row>
    <row r="4234" spans="1:4" x14ac:dyDescent="0.2">
      <c r="A4234" s="3">
        <v>4229</v>
      </c>
      <c r="D4234" s="7"/>
    </row>
    <row r="4235" spans="1:4" x14ac:dyDescent="0.2">
      <c r="A4235" s="3">
        <v>4230</v>
      </c>
      <c r="D4235" s="7"/>
    </row>
    <row r="4236" spans="1:4" x14ac:dyDescent="0.2">
      <c r="A4236" s="3">
        <v>4231</v>
      </c>
      <c r="D4236" s="7"/>
    </row>
    <row r="4237" spans="1:4" x14ac:dyDescent="0.2">
      <c r="A4237" s="3">
        <v>4232</v>
      </c>
      <c r="D4237" s="7"/>
    </row>
    <row r="4238" spans="1:4" x14ac:dyDescent="0.2">
      <c r="A4238" s="3">
        <v>4233</v>
      </c>
      <c r="D4238" s="7"/>
    </row>
    <row r="4239" spans="1:4" x14ac:dyDescent="0.2">
      <c r="A4239" s="3">
        <v>4234</v>
      </c>
      <c r="D4239" s="7"/>
    </row>
    <row r="4240" spans="1:4" x14ac:dyDescent="0.2">
      <c r="A4240" s="3">
        <v>4235</v>
      </c>
      <c r="D4240" s="7"/>
    </row>
    <row r="4241" spans="1:4" x14ac:dyDescent="0.2">
      <c r="A4241" s="3">
        <v>4236</v>
      </c>
      <c r="D4241" s="7"/>
    </row>
    <row r="4242" spans="1:4" x14ac:dyDescent="0.2">
      <c r="A4242" s="3">
        <v>4237</v>
      </c>
      <c r="D4242" s="6"/>
    </row>
    <row r="4243" spans="1:4" x14ac:dyDescent="0.2">
      <c r="A4243" s="3">
        <v>4238</v>
      </c>
      <c r="D4243" s="6"/>
    </row>
    <row r="4244" spans="1:4" x14ac:dyDescent="0.2">
      <c r="A4244" s="3">
        <v>4239</v>
      </c>
      <c r="D4244" s="6"/>
    </row>
    <row r="4245" spans="1:4" x14ac:dyDescent="0.2">
      <c r="A4245" s="3">
        <v>4240</v>
      </c>
      <c r="D4245" s="6"/>
    </row>
    <row r="4246" spans="1:4" x14ac:dyDescent="0.2">
      <c r="A4246" s="3">
        <v>4241</v>
      </c>
      <c r="D4246" s="6"/>
    </row>
    <row r="4247" spans="1:4" x14ac:dyDescent="0.2">
      <c r="A4247" s="3">
        <v>4242</v>
      </c>
      <c r="D4247" s="6"/>
    </row>
    <row r="4248" spans="1:4" x14ac:dyDescent="0.2">
      <c r="A4248" s="3">
        <v>4243</v>
      </c>
      <c r="D4248" s="6"/>
    </row>
    <row r="4249" spans="1:4" x14ac:dyDescent="0.2">
      <c r="A4249" s="3">
        <v>4244</v>
      </c>
      <c r="D4249" s="6"/>
    </row>
    <row r="4250" spans="1:4" x14ac:dyDescent="0.2">
      <c r="A4250" s="3">
        <v>4245</v>
      </c>
      <c r="D4250" s="6"/>
    </row>
    <row r="4251" spans="1:4" x14ac:dyDescent="0.2">
      <c r="A4251" s="3">
        <v>4246</v>
      </c>
      <c r="D4251" s="6"/>
    </row>
    <row r="4252" spans="1:4" x14ac:dyDescent="0.2">
      <c r="A4252" s="3">
        <v>4247</v>
      </c>
      <c r="D4252" s="6"/>
    </row>
    <row r="4253" spans="1:4" x14ac:dyDescent="0.2">
      <c r="A4253">
        <v>4248</v>
      </c>
      <c r="B4253" s="14">
        <f>'EstRev 6-11'!C133</f>
        <v>0</v>
      </c>
      <c r="C4253" s="5">
        <f t="shared" ref="C4253:C4295" si="48">A4253-B4253</f>
        <v>4248</v>
      </c>
      <c r="D4253" s="6"/>
    </row>
    <row r="4254" spans="1:4" x14ac:dyDescent="0.2">
      <c r="A4254">
        <v>4249</v>
      </c>
      <c r="B4254" s="14">
        <f>'EstRev 6-11'!D133</f>
        <v>0</v>
      </c>
      <c r="C4254" s="5">
        <f t="shared" si="48"/>
        <v>4249</v>
      </c>
      <c r="D4254" s="6"/>
    </row>
    <row r="4255" spans="1:4" x14ac:dyDescent="0.2">
      <c r="A4255">
        <v>4250</v>
      </c>
      <c r="B4255" s="14">
        <f>'EstRev 6-11'!F133</f>
        <v>0</v>
      </c>
      <c r="C4255" s="5">
        <f t="shared" si="48"/>
        <v>4250</v>
      </c>
      <c r="D4255" s="6"/>
    </row>
    <row r="4256" spans="1:4" x14ac:dyDescent="0.2">
      <c r="A4256">
        <v>4251</v>
      </c>
      <c r="B4256" s="14">
        <f>'EstRev 6-11'!C152</f>
        <v>0</v>
      </c>
      <c r="C4256" s="5">
        <f t="shared" si="48"/>
        <v>4251</v>
      </c>
      <c r="D4256" s="6"/>
    </row>
    <row r="4257" spans="1:4" x14ac:dyDescent="0.2">
      <c r="A4257">
        <v>4252</v>
      </c>
      <c r="B4257" s="14">
        <f>'EstRev 6-11'!D152</f>
        <v>0</v>
      </c>
      <c r="C4257" s="5">
        <f t="shared" si="48"/>
        <v>4252</v>
      </c>
      <c r="D4257" s="6"/>
    </row>
    <row r="4258" spans="1:4" x14ac:dyDescent="0.2">
      <c r="A4258">
        <v>4253</v>
      </c>
      <c r="B4258" s="14">
        <f>'EstRev 6-11'!C156</f>
        <v>0</v>
      </c>
      <c r="C4258" s="5">
        <f t="shared" si="48"/>
        <v>4253</v>
      </c>
      <c r="D4258" s="6"/>
    </row>
    <row r="4259" spans="1:4" x14ac:dyDescent="0.2">
      <c r="A4259">
        <v>4254</v>
      </c>
      <c r="B4259" s="14">
        <f>'EstRev 6-11'!D156</f>
        <v>0</v>
      </c>
      <c r="C4259" s="5">
        <f t="shared" si="48"/>
        <v>4254</v>
      </c>
      <c r="D4259" s="6"/>
    </row>
    <row r="4260" spans="1:4" x14ac:dyDescent="0.2">
      <c r="A4260">
        <v>4255</v>
      </c>
      <c r="B4260" s="14">
        <f>'EstRev 6-11'!F156</f>
        <v>0</v>
      </c>
      <c r="C4260" s="5">
        <f t="shared" si="48"/>
        <v>4255</v>
      </c>
      <c r="D4260" s="6"/>
    </row>
    <row r="4261" spans="1:4" x14ac:dyDescent="0.2">
      <c r="A4261">
        <v>4256</v>
      </c>
      <c r="B4261" s="14">
        <f>'EstRev 6-11'!C166</f>
        <v>0</v>
      </c>
      <c r="C4261" s="5">
        <f t="shared" si="48"/>
        <v>4256</v>
      </c>
      <c r="D4261" s="6"/>
    </row>
    <row r="4262" spans="1:4" x14ac:dyDescent="0.2">
      <c r="A4262">
        <v>4257</v>
      </c>
      <c r="B4262" s="14">
        <f>'EstRev 6-11'!F166</f>
        <v>0</v>
      </c>
      <c r="C4262" s="5">
        <f t="shared" si="48"/>
        <v>4257</v>
      </c>
      <c r="D4262" s="6"/>
    </row>
    <row r="4263" spans="1:4" x14ac:dyDescent="0.2">
      <c r="A4263" s="3">
        <v>4258</v>
      </c>
      <c r="D4263" s="7"/>
    </row>
    <row r="4264" spans="1:4" x14ac:dyDescent="0.2">
      <c r="A4264" s="3">
        <v>4259</v>
      </c>
      <c r="D4264" s="7"/>
    </row>
    <row r="4265" spans="1:4" x14ac:dyDescent="0.2">
      <c r="A4265">
        <v>4260</v>
      </c>
      <c r="B4265" s="14">
        <f>'EstRev 6-11'!C167</f>
        <v>0</v>
      </c>
      <c r="C4265" s="5">
        <f t="shared" si="48"/>
        <v>4260</v>
      </c>
      <c r="D4265" s="6"/>
    </row>
    <row r="4266" spans="1:4" x14ac:dyDescent="0.2">
      <c r="A4266">
        <v>4261</v>
      </c>
      <c r="B4266" s="14">
        <f>'EstRev 6-11'!F167</f>
        <v>0</v>
      </c>
      <c r="C4266" s="5">
        <f t="shared" si="48"/>
        <v>4261</v>
      </c>
      <c r="D4266" s="6"/>
    </row>
    <row r="4267" spans="1:4" x14ac:dyDescent="0.2">
      <c r="A4267" s="3">
        <v>4262</v>
      </c>
      <c r="D4267" s="6" t="s">
        <v>327</v>
      </c>
    </row>
    <row r="4268" spans="1:4" x14ac:dyDescent="0.2">
      <c r="A4268" s="3">
        <v>4263</v>
      </c>
      <c r="D4268" s="6" t="s">
        <v>327</v>
      </c>
    </row>
    <row r="4269" spans="1:4" x14ac:dyDescent="0.2">
      <c r="A4269" s="3">
        <v>4264</v>
      </c>
      <c r="D4269" s="7"/>
    </row>
    <row r="4270" spans="1:4" x14ac:dyDescent="0.2">
      <c r="A4270" s="3">
        <v>4265</v>
      </c>
      <c r="D4270" s="7"/>
    </row>
    <row r="4271" spans="1:4" x14ac:dyDescent="0.2">
      <c r="A4271">
        <v>4266</v>
      </c>
      <c r="B4271" s="14">
        <f>'EstRev 6-11'!D168</f>
        <v>0</v>
      </c>
      <c r="C4271" s="5">
        <f t="shared" si="48"/>
        <v>4266</v>
      </c>
      <c r="D4271" s="6"/>
    </row>
    <row r="4272" spans="1:4" x14ac:dyDescent="0.2">
      <c r="A4272">
        <v>4267</v>
      </c>
      <c r="B4272" s="14">
        <f>'EstRev 6-11'!H168</f>
        <v>0</v>
      </c>
      <c r="C4272" s="5">
        <f t="shared" si="48"/>
        <v>4267</v>
      </c>
      <c r="D4272" s="6"/>
    </row>
    <row r="4273" spans="1:4" x14ac:dyDescent="0.2">
      <c r="A4273">
        <v>4268</v>
      </c>
      <c r="B4273" s="14">
        <f>'EstRev 6-11'!D169</f>
        <v>50000</v>
      </c>
      <c r="C4273" s="5">
        <f t="shared" si="48"/>
        <v>-45732</v>
      </c>
      <c r="D4273" s="6"/>
    </row>
    <row r="4274" spans="1:4" x14ac:dyDescent="0.2">
      <c r="A4274">
        <v>4269</v>
      </c>
      <c r="B4274" s="14">
        <f>'EstRev 6-11'!K169</f>
        <v>0</v>
      </c>
      <c r="C4274" s="5">
        <f t="shared" si="48"/>
        <v>4269</v>
      </c>
      <c r="D4274" s="6"/>
    </row>
    <row r="4275" spans="1:4" x14ac:dyDescent="0.2">
      <c r="A4275">
        <v>4270</v>
      </c>
      <c r="B4275" s="14">
        <f>'EstRev 6-11'!C199</f>
        <v>0</v>
      </c>
      <c r="C4275" s="5">
        <f t="shared" si="48"/>
        <v>4270</v>
      </c>
      <c r="D4275" s="6"/>
    </row>
    <row r="4276" spans="1:4" x14ac:dyDescent="0.2">
      <c r="A4276">
        <v>4271</v>
      </c>
      <c r="B4276" s="14">
        <f>'EstRev 6-11'!C205</f>
        <v>100000</v>
      </c>
      <c r="C4276" s="5">
        <f t="shared" si="48"/>
        <v>-95729</v>
      </c>
      <c r="D4276" s="6"/>
    </row>
    <row r="4277" spans="1:4" x14ac:dyDescent="0.2">
      <c r="A4277">
        <v>4272</v>
      </c>
      <c r="B4277" s="14">
        <f>'EstRev 6-11'!D205</f>
        <v>0</v>
      </c>
      <c r="C4277" s="5">
        <f t="shared" si="48"/>
        <v>4272</v>
      </c>
      <c r="D4277" s="6"/>
    </row>
    <row r="4278" spans="1:4" x14ac:dyDescent="0.2">
      <c r="A4278">
        <v>4273</v>
      </c>
      <c r="B4278" s="14">
        <f>'EstRev 6-11'!F205</f>
        <v>0</v>
      </c>
      <c r="C4278" s="5">
        <f t="shared" si="48"/>
        <v>4273</v>
      </c>
      <c r="D4278" s="6"/>
    </row>
    <row r="4279" spans="1:4" x14ac:dyDescent="0.2">
      <c r="A4279">
        <v>4274</v>
      </c>
      <c r="B4279" s="14">
        <f>'EstRev 6-11'!G205</f>
        <v>0</v>
      </c>
      <c r="C4279" s="5">
        <f t="shared" si="48"/>
        <v>4274</v>
      </c>
      <c r="D4279" s="6"/>
    </row>
    <row r="4280" spans="1:4" x14ac:dyDescent="0.2">
      <c r="A4280">
        <v>4275</v>
      </c>
      <c r="B4280" s="14">
        <f>'EstRev 6-11'!C210</f>
        <v>0</v>
      </c>
      <c r="C4280" s="5">
        <f t="shared" si="48"/>
        <v>4275</v>
      </c>
      <c r="D4280" s="6"/>
    </row>
    <row r="4281" spans="1:4" x14ac:dyDescent="0.2">
      <c r="A4281">
        <v>4276</v>
      </c>
      <c r="B4281" s="14">
        <f>'EstRev 6-11'!D210</f>
        <v>0</v>
      </c>
      <c r="C4281" s="5">
        <f t="shared" si="48"/>
        <v>4276</v>
      </c>
      <c r="D4281" s="6"/>
    </row>
    <row r="4282" spans="1:4" x14ac:dyDescent="0.2">
      <c r="A4282">
        <v>4277</v>
      </c>
      <c r="B4282" s="14">
        <f>'EstRev 6-11'!F210</f>
        <v>0</v>
      </c>
      <c r="C4282" s="5">
        <f t="shared" si="48"/>
        <v>4277</v>
      </c>
      <c r="D4282" s="6"/>
    </row>
    <row r="4283" spans="1:4" x14ac:dyDescent="0.2">
      <c r="A4283">
        <v>4278</v>
      </c>
      <c r="B4283" s="14">
        <f>'EstRev 6-11'!G210</f>
        <v>0</v>
      </c>
      <c r="C4283" s="5">
        <f t="shared" si="48"/>
        <v>4278</v>
      </c>
      <c r="D4283" s="6"/>
    </row>
    <row r="4284" spans="1:4" x14ac:dyDescent="0.2">
      <c r="A4284">
        <v>4279</v>
      </c>
      <c r="B4284" s="14">
        <f>'EstRev 6-11'!C218</f>
        <v>0</v>
      </c>
      <c r="C4284" s="5">
        <f t="shared" si="48"/>
        <v>4279</v>
      </c>
      <c r="D4284" s="6"/>
    </row>
    <row r="4285" spans="1:4" x14ac:dyDescent="0.2">
      <c r="A4285">
        <v>4280</v>
      </c>
      <c r="B4285" s="14">
        <f>'EstRev 6-11'!D218</f>
        <v>0</v>
      </c>
      <c r="C4285" s="5">
        <f t="shared" si="48"/>
        <v>4280</v>
      </c>
      <c r="D4285" s="6"/>
    </row>
    <row r="4286" spans="1:4" x14ac:dyDescent="0.2">
      <c r="A4286">
        <v>4281</v>
      </c>
      <c r="B4286" s="14">
        <f>'EstRev 6-11'!F218</f>
        <v>0</v>
      </c>
      <c r="C4286" s="5">
        <f t="shared" si="48"/>
        <v>4281</v>
      </c>
      <c r="D4286" s="6"/>
    </row>
    <row r="4287" spans="1:4" x14ac:dyDescent="0.2">
      <c r="A4287">
        <v>4282</v>
      </c>
      <c r="B4287" s="14">
        <f>'EstRev 6-11'!G218</f>
        <v>0</v>
      </c>
      <c r="C4287" s="5">
        <f t="shared" si="48"/>
        <v>4282</v>
      </c>
      <c r="D4287" s="6"/>
    </row>
    <row r="4288" spans="1:4" x14ac:dyDescent="0.2">
      <c r="A4288">
        <v>4283</v>
      </c>
      <c r="B4288" s="14">
        <f>'EstRev 6-11'!C222</f>
        <v>0</v>
      </c>
      <c r="C4288" s="5">
        <f t="shared" si="48"/>
        <v>4283</v>
      </c>
      <c r="D4288" s="6"/>
    </row>
    <row r="4289" spans="1:4" x14ac:dyDescent="0.2">
      <c r="A4289">
        <v>4284</v>
      </c>
      <c r="B4289" s="14">
        <f>'EstRev 6-11'!D222</f>
        <v>0</v>
      </c>
      <c r="C4289" s="5">
        <f t="shared" si="48"/>
        <v>4284</v>
      </c>
      <c r="D4289" s="6"/>
    </row>
    <row r="4290" spans="1:4" x14ac:dyDescent="0.2">
      <c r="A4290">
        <v>4285</v>
      </c>
      <c r="B4290" s="14">
        <f>'EstRev 6-11'!G222</f>
        <v>0</v>
      </c>
      <c r="C4290" s="5">
        <f t="shared" si="48"/>
        <v>4285</v>
      </c>
      <c r="D4290" s="6"/>
    </row>
    <row r="4291" spans="1:4" x14ac:dyDescent="0.2">
      <c r="A4291" s="3">
        <v>4286</v>
      </c>
      <c r="D4291" s="7"/>
    </row>
    <row r="4292" spans="1:4" x14ac:dyDescent="0.2">
      <c r="A4292" s="3">
        <v>4287</v>
      </c>
      <c r="D4292" s="7"/>
    </row>
    <row r="4293" spans="1:4" x14ac:dyDescent="0.2">
      <c r="A4293" s="3">
        <v>4288</v>
      </c>
      <c r="D4293" s="7"/>
    </row>
    <row r="4294" spans="1:4" x14ac:dyDescent="0.2">
      <c r="A4294" s="3">
        <v>4289</v>
      </c>
      <c r="D4294" s="7"/>
    </row>
    <row r="4295" spans="1:4" x14ac:dyDescent="0.2">
      <c r="A4295">
        <v>4290</v>
      </c>
      <c r="B4295" s="14">
        <f>'EstRev 6-11'!C149</f>
        <v>0</v>
      </c>
      <c r="C4295" s="5">
        <f t="shared" si="48"/>
        <v>4290</v>
      </c>
      <c r="D4295" s="6"/>
    </row>
    <row r="4296" spans="1:4" x14ac:dyDescent="0.2">
      <c r="A4296">
        <v>4291</v>
      </c>
      <c r="B4296" s="14">
        <f>'EstRev 6-11'!D149</f>
        <v>0</v>
      </c>
      <c r="C4296" s="5">
        <f t="shared" ref="C4296:C4359" si="49">A4296-B4296</f>
        <v>4291</v>
      </c>
      <c r="D4296" s="6"/>
    </row>
    <row r="4297" spans="1:4" x14ac:dyDescent="0.2">
      <c r="A4297">
        <v>4292</v>
      </c>
      <c r="B4297" s="14">
        <f>'EstRev 6-11'!G149</f>
        <v>0</v>
      </c>
      <c r="C4297" s="5">
        <f t="shared" si="49"/>
        <v>4292</v>
      </c>
      <c r="D4297" s="6"/>
    </row>
    <row r="4298" spans="1:4" x14ac:dyDescent="0.2">
      <c r="A4298">
        <v>4293</v>
      </c>
      <c r="B4298" s="14">
        <f>'EstRev 6-11'!F152</f>
        <v>0</v>
      </c>
      <c r="C4298" s="5">
        <f t="shared" si="49"/>
        <v>4293</v>
      </c>
      <c r="D4298" s="6"/>
    </row>
    <row r="4299" spans="1:4" x14ac:dyDescent="0.2">
      <c r="A4299">
        <v>4294</v>
      </c>
      <c r="B4299" s="14">
        <f>'EstRev 6-11'!G152</f>
        <v>0</v>
      </c>
      <c r="C4299" s="5">
        <f t="shared" si="49"/>
        <v>4294</v>
      </c>
      <c r="D4299" s="6"/>
    </row>
    <row r="4300" spans="1:4" x14ac:dyDescent="0.2">
      <c r="A4300">
        <v>4295</v>
      </c>
      <c r="B4300" s="14">
        <f>'EstRev 6-11'!G156</f>
        <v>0</v>
      </c>
      <c r="C4300" s="5">
        <f t="shared" si="49"/>
        <v>4295</v>
      </c>
      <c r="D4300" s="6"/>
    </row>
    <row r="4301" spans="1:4" x14ac:dyDescent="0.2">
      <c r="A4301">
        <v>4296</v>
      </c>
      <c r="B4301" s="14">
        <f>'EstRev 6-11'!G157</f>
        <v>0</v>
      </c>
      <c r="C4301" s="5">
        <f t="shared" si="49"/>
        <v>4296</v>
      </c>
      <c r="D4301" s="6"/>
    </row>
    <row r="4302" spans="1:4" x14ac:dyDescent="0.2">
      <c r="A4302">
        <v>4297</v>
      </c>
      <c r="B4302" s="14">
        <f>'EstRev 6-11'!C265</f>
        <v>2300</v>
      </c>
      <c r="C4302" s="5">
        <f t="shared" si="49"/>
        <v>1997</v>
      </c>
      <c r="D4302" s="6"/>
    </row>
    <row r="4303" spans="1:4" x14ac:dyDescent="0.2">
      <c r="A4303">
        <v>4298</v>
      </c>
      <c r="B4303" s="14">
        <f>'EstRev 6-11'!D265</f>
        <v>0</v>
      </c>
      <c r="C4303" s="5">
        <f t="shared" si="49"/>
        <v>4298</v>
      </c>
      <c r="D4303" s="6"/>
    </row>
    <row r="4304" spans="1:4" x14ac:dyDescent="0.2">
      <c r="A4304">
        <v>4299</v>
      </c>
      <c r="B4304" s="14">
        <f>'EstRev 6-11'!F265</f>
        <v>0</v>
      </c>
      <c r="C4304" s="5">
        <f t="shared" si="49"/>
        <v>4299</v>
      </c>
      <c r="D4304" s="6"/>
    </row>
    <row r="4305" spans="1:4" x14ac:dyDescent="0.2">
      <c r="A4305">
        <v>4300</v>
      </c>
      <c r="B4305" s="14">
        <f>'EstRev 6-11'!G265</f>
        <v>0</v>
      </c>
      <c r="C4305" s="5">
        <f t="shared" si="49"/>
        <v>4300</v>
      </c>
      <c r="D4305" s="6"/>
    </row>
    <row r="4306" spans="1:4" x14ac:dyDescent="0.2">
      <c r="A4306">
        <v>4301</v>
      </c>
      <c r="B4306" s="14">
        <f>'EstRev 6-11'!C266</f>
        <v>9500</v>
      </c>
      <c r="C4306" s="5">
        <f t="shared" si="49"/>
        <v>-5199</v>
      </c>
      <c r="D4306" s="6"/>
    </row>
    <row r="4307" spans="1:4" x14ac:dyDescent="0.2">
      <c r="A4307">
        <v>4302</v>
      </c>
      <c r="B4307" s="14">
        <f>'EstRev 6-11'!I171</f>
        <v>0</v>
      </c>
      <c r="C4307" s="5">
        <f t="shared" si="49"/>
        <v>4302</v>
      </c>
      <c r="D4307" s="6"/>
    </row>
    <row r="4308" spans="1:4" x14ac:dyDescent="0.2">
      <c r="A4308">
        <v>4303</v>
      </c>
      <c r="B4308" s="14">
        <f>'EstRev 6-11'!E175</f>
        <v>0</v>
      </c>
      <c r="C4308" s="5">
        <f t="shared" si="49"/>
        <v>4303</v>
      </c>
      <c r="D4308" s="6"/>
    </row>
    <row r="4309" spans="1:4" x14ac:dyDescent="0.2">
      <c r="A4309">
        <v>4304</v>
      </c>
      <c r="B4309" s="14">
        <f>'EstRev 6-11'!H175</f>
        <v>0</v>
      </c>
      <c r="C4309" s="5">
        <f t="shared" si="49"/>
        <v>4304</v>
      </c>
      <c r="D4309" s="6"/>
    </row>
    <row r="4310" spans="1:4" x14ac:dyDescent="0.2">
      <c r="A4310">
        <v>4305</v>
      </c>
      <c r="B4310" s="14">
        <f>'EstRev 6-11'!I175</f>
        <v>0</v>
      </c>
      <c r="C4310" s="5">
        <f t="shared" si="49"/>
        <v>4305</v>
      </c>
      <c r="D4310" s="6"/>
    </row>
    <row r="4311" spans="1:4" x14ac:dyDescent="0.2">
      <c r="A4311" s="3">
        <v>4306</v>
      </c>
      <c r="D4311" s="6" t="s">
        <v>327</v>
      </c>
    </row>
    <row r="4312" spans="1:4" x14ac:dyDescent="0.2">
      <c r="A4312">
        <v>4307</v>
      </c>
      <c r="B4312" s="14">
        <f>'EstRev 6-11'!K175</f>
        <v>0</v>
      </c>
      <c r="C4312" s="5">
        <f t="shared" si="49"/>
        <v>4307</v>
      </c>
      <c r="D4312" s="6"/>
    </row>
    <row r="4313" spans="1:4" x14ac:dyDescent="0.2">
      <c r="A4313">
        <v>4308</v>
      </c>
      <c r="B4313" s="14">
        <f>'EstRev 6-11'!E176</f>
        <v>0</v>
      </c>
      <c r="C4313" s="5">
        <f t="shared" si="49"/>
        <v>4308</v>
      </c>
      <c r="D4313" s="6"/>
    </row>
    <row r="4314" spans="1:4" x14ac:dyDescent="0.2">
      <c r="A4314">
        <v>4309</v>
      </c>
      <c r="B4314" s="14">
        <f>'EstRev 6-11'!I176</f>
        <v>0</v>
      </c>
      <c r="C4314" s="5">
        <f t="shared" si="49"/>
        <v>4309</v>
      </c>
      <c r="D4314" s="6"/>
    </row>
    <row r="4315" spans="1:4" x14ac:dyDescent="0.2">
      <c r="A4315" s="3">
        <v>4310</v>
      </c>
      <c r="D4315" s="6" t="s">
        <v>327</v>
      </c>
    </row>
    <row r="4316" spans="1:4" x14ac:dyDescent="0.2">
      <c r="A4316">
        <v>4311</v>
      </c>
      <c r="B4316" s="14">
        <f>'EstRev 6-11'!E177</f>
        <v>0</v>
      </c>
      <c r="C4316" s="5">
        <f t="shared" si="49"/>
        <v>4311</v>
      </c>
      <c r="D4316" s="6"/>
    </row>
    <row r="4317" spans="1:4" x14ac:dyDescent="0.2">
      <c r="A4317">
        <v>4312</v>
      </c>
      <c r="B4317" s="14">
        <f>'EstRev 6-11'!I177</f>
        <v>0</v>
      </c>
      <c r="C4317" s="5">
        <f t="shared" si="49"/>
        <v>4312</v>
      </c>
      <c r="D4317" s="6"/>
    </row>
    <row r="4318" spans="1:4" x14ac:dyDescent="0.2">
      <c r="A4318" s="3">
        <v>4313</v>
      </c>
      <c r="D4318" s="6" t="s">
        <v>327</v>
      </c>
    </row>
    <row r="4319" spans="1:4" x14ac:dyDescent="0.2">
      <c r="A4319">
        <v>4314</v>
      </c>
      <c r="B4319" s="14">
        <f>'EstRev 6-11'!C187</f>
        <v>0</v>
      </c>
      <c r="C4319" s="5">
        <f t="shared" si="49"/>
        <v>4314</v>
      </c>
      <c r="D4319" s="6"/>
    </row>
    <row r="4320" spans="1:4" x14ac:dyDescent="0.2">
      <c r="A4320">
        <v>4315</v>
      </c>
      <c r="B4320" s="14">
        <f>'EstRev 6-11'!D187</f>
        <v>0</v>
      </c>
      <c r="C4320" s="5">
        <f t="shared" si="49"/>
        <v>4315</v>
      </c>
      <c r="D4320" s="6"/>
    </row>
    <row r="4321" spans="1:4" x14ac:dyDescent="0.2">
      <c r="A4321">
        <v>4316</v>
      </c>
      <c r="B4321" s="14">
        <f>'EstRev 6-11'!F187</f>
        <v>0</v>
      </c>
      <c r="C4321" s="5">
        <f t="shared" si="49"/>
        <v>4316</v>
      </c>
      <c r="D4321" s="6"/>
    </row>
    <row r="4322" spans="1:4" x14ac:dyDescent="0.2">
      <c r="A4322">
        <v>4317</v>
      </c>
      <c r="B4322" s="14">
        <f>'EstRev 6-11'!G187</f>
        <v>0</v>
      </c>
      <c r="C4322" s="5">
        <f t="shared" si="49"/>
        <v>4317</v>
      </c>
      <c r="D4322" s="6"/>
    </row>
    <row r="4323" spans="1:4" x14ac:dyDescent="0.2">
      <c r="A4323">
        <v>4318</v>
      </c>
      <c r="B4323" s="14">
        <f>'EstRev 6-11'!C188</f>
        <v>3500</v>
      </c>
      <c r="C4323" s="5">
        <f t="shared" si="49"/>
        <v>818</v>
      </c>
      <c r="D4323" s="6"/>
    </row>
    <row r="4324" spans="1:4" x14ac:dyDescent="0.2">
      <c r="A4324">
        <v>4319</v>
      </c>
      <c r="B4324" s="14">
        <f>'EstRev 6-11'!D188</f>
        <v>0</v>
      </c>
      <c r="C4324" s="5">
        <f t="shared" si="49"/>
        <v>4319</v>
      </c>
      <c r="D4324" s="6"/>
    </row>
    <row r="4325" spans="1:4" x14ac:dyDescent="0.2">
      <c r="A4325">
        <v>4320</v>
      </c>
      <c r="B4325" s="14">
        <f>'EstRev 6-11'!F188</f>
        <v>0</v>
      </c>
      <c r="C4325" s="5">
        <f t="shared" si="49"/>
        <v>4320</v>
      </c>
      <c r="D4325" s="6"/>
    </row>
    <row r="4326" spans="1:4" x14ac:dyDescent="0.2">
      <c r="A4326">
        <v>4321</v>
      </c>
      <c r="B4326" s="14">
        <f>'EstRev 6-11'!G188</f>
        <v>0</v>
      </c>
      <c r="C4326" s="5">
        <f t="shared" si="49"/>
        <v>4321</v>
      </c>
      <c r="D4326" s="6"/>
    </row>
    <row r="4327" spans="1:4" x14ac:dyDescent="0.2">
      <c r="A4327" s="3">
        <v>4322</v>
      </c>
      <c r="D4327" s="6" t="s">
        <v>327</v>
      </c>
    </row>
    <row r="4328" spans="1:4" x14ac:dyDescent="0.2">
      <c r="A4328" s="3">
        <v>4323</v>
      </c>
      <c r="D4328" s="6" t="s">
        <v>327</v>
      </c>
    </row>
    <row r="4329" spans="1:4" x14ac:dyDescent="0.2">
      <c r="A4329" s="3">
        <v>4324</v>
      </c>
      <c r="D4329" s="6" t="s">
        <v>327</v>
      </c>
    </row>
    <row r="4330" spans="1:4" x14ac:dyDescent="0.2">
      <c r="A4330" s="3">
        <v>4325</v>
      </c>
      <c r="D4330" s="6" t="s">
        <v>327</v>
      </c>
    </row>
    <row r="4331" spans="1:4" x14ac:dyDescent="0.2">
      <c r="A4331" s="3">
        <v>4326</v>
      </c>
      <c r="D4331" s="6" t="s">
        <v>327</v>
      </c>
    </row>
    <row r="4332" spans="1:4" x14ac:dyDescent="0.2">
      <c r="A4332" s="3">
        <v>4327</v>
      </c>
      <c r="D4332" s="6" t="s">
        <v>327</v>
      </c>
    </row>
    <row r="4333" spans="1:4" x14ac:dyDescent="0.2">
      <c r="A4333" s="3">
        <v>4328</v>
      </c>
      <c r="D4333" s="6" t="s">
        <v>327</v>
      </c>
    </row>
    <row r="4334" spans="1:4" x14ac:dyDescent="0.2">
      <c r="A4334" s="3">
        <v>4329</v>
      </c>
      <c r="D4334" s="6" t="s">
        <v>327</v>
      </c>
    </row>
    <row r="4335" spans="1:4" x14ac:dyDescent="0.2">
      <c r="A4335">
        <v>4330</v>
      </c>
      <c r="B4335" s="14">
        <f>'EstRev 6-11'!C189</f>
        <v>0</v>
      </c>
      <c r="C4335" s="5">
        <f t="shared" si="49"/>
        <v>4330</v>
      </c>
      <c r="D4335" s="6"/>
    </row>
    <row r="4336" spans="1:4" x14ac:dyDescent="0.2">
      <c r="A4336">
        <v>4331</v>
      </c>
      <c r="B4336" s="14">
        <f>'EstRev 6-11'!D189</f>
        <v>0</v>
      </c>
      <c r="C4336" s="5">
        <f t="shared" si="49"/>
        <v>4331</v>
      </c>
      <c r="D4336" s="6"/>
    </row>
    <row r="4337" spans="1:4" x14ac:dyDescent="0.2">
      <c r="A4337">
        <v>4332</v>
      </c>
      <c r="B4337" s="14">
        <f>'EstRev 6-11'!F189</f>
        <v>0</v>
      </c>
      <c r="C4337" s="5">
        <f t="shared" si="49"/>
        <v>4332</v>
      </c>
      <c r="D4337" s="6"/>
    </row>
    <row r="4338" spans="1:4" x14ac:dyDescent="0.2">
      <c r="A4338">
        <v>4333</v>
      </c>
      <c r="B4338" s="14">
        <f>'EstRev 6-11'!G189</f>
        <v>0</v>
      </c>
      <c r="C4338" s="5">
        <f t="shared" si="49"/>
        <v>4333</v>
      </c>
      <c r="D4338" s="6"/>
    </row>
    <row r="4339" spans="1:4" x14ac:dyDescent="0.2">
      <c r="A4339">
        <v>4334</v>
      </c>
      <c r="B4339" s="14">
        <f>'EstRev 6-11'!C190</f>
        <v>3500</v>
      </c>
      <c r="C4339" s="5">
        <f t="shared" si="49"/>
        <v>834</v>
      </c>
      <c r="D4339" s="6"/>
    </row>
    <row r="4340" spans="1:4" x14ac:dyDescent="0.2">
      <c r="A4340">
        <v>4335</v>
      </c>
      <c r="B4340" s="14">
        <f>'EstRev 6-11'!D190</f>
        <v>0</v>
      </c>
      <c r="C4340" s="5">
        <f t="shared" si="49"/>
        <v>4335</v>
      </c>
      <c r="D4340" s="6"/>
    </row>
    <row r="4341" spans="1:4" x14ac:dyDescent="0.2">
      <c r="A4341">
        <v>4336</v>
      </c>
      <c r="B4341" s="14">
        <f>'EstRev 6-11'!F190</f>
        <v>0</v>
      </c>
      <c r="C4341" s="5">
        <f t="shared" si="49"/>
        <v>4336</v>
      </c>
      <c r="D4341" s="6"/>
    </row>
    <row r="4342" spans="1:4" x14ac:dyDescent="0.2">
      <c r="A4342">
        <v>4337</v>
      </c>
      <c r="B4342" s="14">
        <f>'EstRev 6-11'!G190</f>
        <v>0</v>
      </c>
      <c r="C4342" s="5">
        <f t="shared" si="49"/>
        <v>4337</v>
      </c>
      <c r="D4342" s="6"/>
    </row>
    <row r="4343" spans="1:4" x14ac:dyDescent="0.2">
      <c r="A4343" s="3">
        <v>4338</v>
      </c>
      <c r="D4343" s="6" t="s">
        <v>720</v>
      </c>
    </row>
    <row r="4344" spans="1:4" x14ac:dyDescent="0.2">
      <c r="A4344" s="3">
        <v>4339</v>
      </c>
      <c r="D4344" s="6" t="s">
        <v>720</v>
      </c>
    </row>
    <row r="4345" spans="1:4" x14ac:dyDescent="0.2">
      <c r="A4345" s="3">
        <v>4340</v>
      </c>
      <c r="D4345" s="6" t="s">
        <v>720</v>
      </c>
    </row>
    <row r="4346" spans="1:4" x14ac:dyDescent="0.2">
      <c r="A4346" s="3">
        <v>4341</v>
      </c>
      <c r="D4346" s="6" t="s">
        <v>720</v>
      </c>
    </row>
    <row r="4347" spans="1:4" x14ac:dyDescent="0.2">
      <c r="A4347" s="3">
        <v>4342</v>
      </c>
      <c r="D4347" s="6" t="s">
        <v>327</v>
      </c>
    </row>
    <row r="4348" spans="1:4" x14ac:dyDescent="0.2">
      <c r="A4348" s="3">
        <v>4343</v>
      </c>
      <c r="D4348" s="6" t="s">
        <v>327</v>
      </c>
    </row>
    <row r="4349" spans="1:4" x14ac:dyDescent="0.2">
      <c r="A4349" s="3">
        <v>4344</v>
      </c>
      <c r="D4349" s="6" t="s">
        <v>327</v>
      </c>
    </row>
    <row r="4350" spans="1:4" x14ac:dyDescent="0.2">
      <c r="A4350" s="3">
        <v>4345</v>
      </c>
      <c r="D4350" s="6" t="s">
        <v>327</v>
      </c>
    </row>
    <row r="4351" spans="1:4" x14ac:dyDescent="0.2">
      <c r="A4351">
        <v>4346</v>
      </c>
      <c r="B4351" s="14">
        <f>'EstRev 6-11'!C209</f>
        <v>0</v>
      </c>
      <c r="C4351" s="5">
        <f t="shared" si="49"/>
        <v>4346</v>
      </c>
      <c r="D4351" s="6"/>
    </row>
    <row r="4352" spans="1:4" x14ac:dyDescent="0.2">
      <c r="A4352">
        <v>4347</v>
      </c>
      <c r="B4352" s="14">
        <f>'EstRev 6-11'!D209</f>
        <v>0</v>
      </c>
      <c r="C4352" s="5">
        <f t="shared" si="49"/>
        <v>4347</v>
      </c>
      <c r="D4352" s="6"/>
    </row>
    <row r="4353" spans="1:4" x14ac:dyDescent="0.2">
      <c r="A4353">
        <v>4348</v>
      </c>
      <c r="B4353" s="14">
        <f>'EstRev 6-11'!F209</f>
        <v>0</v>
      </c>
      <c r="C4353" s="5">
        <f t="shared" si="49"/>
        <v>4348</v>
      </c>
      <c r="D4353" s="6"/>
    </row>
    <row r="4354" spans="1:4" x14ac:dyDescent="0.2">
      <c r="A4354">
        <v>4349</v>
      </c>
      <c r="B4354" s="14">
        <f>'EstRev 6-11'!G209</f>
        <v>0</v>
      </c>
      <c r="C4354" s="5">
        <f t="shared" si="49"/>
        <v>4349</v>
      </c>
      <c r="D4354" s="6"/>
    </row>
    <row r="4355" spans="1:4" x14ac:dyDescent="0.2">
      <c r="A4355">
        <v>4350</v>
      </c>
      <c r="B4355" s="14">
        <f>'EstRev 6-11'!C211</f>
        <v>1700</v>
      </c>
      <c r="C4355" s="5">
        <f t="shared" si="49"/>
        <v>2650</v>
      </c>
      <c r="D4355" s="6"/>
    </row>
    <row r="4356" spans="1:4" x14ac:dyDescent="0.2">
      <c r="A4356">
        <v>4351</v>
      </c>
      <c r="B4356" s="14">
        <f>'EstRev 6-11'!D211</f>
        <v>0</v>
      </c>
      <c r="C4356" s="5">
        <f t="shared" si="49"/>
        <v>4351</v>
      </c>
      <c r="D4356" s="6"/>
    </row>
    <row r="4357" spans="1:4" x14ac:dyDescent="0.2">
      <c r="A4357">
        <v>4352</v>
      </c>
      <c r="B4357" s="14">
        <f>'EstRev 6-11'!F211</f>
        <v>0</v>
      </c>
      <c r="C4357" s="5">
        <f t="shared" si="49"/>
        <v>4352</v>
      </c>
      <c r="D4357" s="6"/>
    </row>
    <row r="4358" spans="1:4" x14ac:dyDescent="0.2">
      <c r="A4358">
        <v>4353</v>
      </c>
      <c r="B4358" s="14">
        <f>'EstRev 6-11'!G211</f>
        <v>0</v>
      </c>
      <c r="C4358" s="5">
        <f t="shared" si="49"/>
        <v>4353</v>
      </c>
      <c r="D4358" s="6"/>
    </row>
    <row r="4359" spans="1:4" x14ac:dyDescent="0.2">
      <c r="A4359">
        <v>4354</v>
      </c>
      <c r="B4359" s="14">
        <f>'EstRev 6-11'!C258</f>
        <v>0</v>
      </c>
      <c r="C4359" s="5">
        <f t="shared" si="49"/>
        <v>4354</v>
      </c>
      <c r="D4359" s="6"/>
    </row>
    <row r="4360" spans="1:4" x14ac:dyDescent="0.2">
      <c r="A4360">
        <v>4355</v>
      </c>
      <c r="B4360" s="14">
        <f>'EstRev 6-11'!F258</f>
        <v>0</v>
      </c>
      <c r="C4360" s="5">
        <f t="shared" ref="C4360:C4392" si="50">A4360-B4360</f>
        <v>4355</v>
      </c>
      <c r="D4360" s="6"/>
    </row>
    <row r="4361" spans="1:4" x14ac:dyDescent="0.2">
      <c r="A4361">
        <v>4356</v>
      </c>
      <c r="B4361" s="14">
        <f>'EstRev 6-11'!G258</f>
        <v>0</v>
      </c>
      <c r="C4361" s="5">
        <f t="shared" si="50"/>
        <v>4356</v>
      </c>
      <c r="D4361" s="6"/>
    </row>
    <row r="4362" spans="1:4" x14ac:dyDescent="0.2">
      <c r="A4362">
        <v>4357</v>
      </c>
      <c r="B4362" s="14">
        <f>'EstRev 6-11'!C261</f>
        <v>1400</v>
      </c>
      <c r="C4362" s="5">
        <f t="shared" si="50"/>
        <v>2957</v>
      </c>
      <c r="D4362" s="6"/>
    </row>
    <row r="4363" spans="1:4" x14ac:dyDescent="0.2">
      <c r="A4363">
        <v>4358</v>
      </c>
      <c r="B4363" s="14">
        <f>'EstRev 6-11'!D261</f>
        <v>0</v>
      </c>
      <c r="C4363" s="5">
        <f t="shared" si="50"/>
        <v>4358</v>
      </c>
      <c r="D4363" s="6"/>
    </row>
    <row r="4364" spans="1:4" x14ac:dyDescent="0.2">
      <c r="A4364">
        <v>4359</v>
      </c>
      <c r="B4364" s="14">
        <f>'EstRev 6-11'!F261</f>
        <v>0</v>
      </c>
      <c r="C4364" s="5">
        <f t="shared" si="50"/>
        <v>4359</v>
      </c>
      <c r="D4364" s="6"/>
    </row>
    <row r="4365" spans="1:4" x14ac:dyDescent="0.2">
      <c r="A4365">
        <v>4360</v>
      </c>
      <c r="B4365" s="14">
        <f>'EstRev 6-11'!G261</f>
        <v>0</v>
      </c>
      <c r="C4365" s="5">
        <f t="shared" si="50"/>
        <v>4360</v>
      </c>
      <c r="D4365" s="6"/>
    </row>
    <row r="4366" spans="1:4" x14ac:dyDescent="0.2">
      <c r="A4366" s="3">
        <v>4361</v>
      </c>
      <c r="D4366" s="6" t="s">
        <v>327</v>
      </c>
    </row>
    <row r="4367" spans="1:4" x14ac:dyDescent="0.2">
      <c r="A4367" s="3">
        <v>4362</v>
      </c>
      <c r="D4367" s="6" t="s">
        <v>327</v>
      </c>
    </row>
    <row r="4368" spans="1:4" x14ac:dyDescent="0.2">
      <c r="A4368" s="3">
        <v>4363</v>
      </c>
      <c r="D4368" s="6" t="s">
        <v>327</v>
      </c>
    </row>
    <row r="4369" spans="1:4" x14ac:dyDescent="0.2">
      <c r="A4369" s="3">
        <v>4364</v>
      </c>
      <c r="D4369" s="6" t="s">
        <v>327</v>
      </c>
    </row>
    <row r="4370" spans="1:4" x14ac:dyDescent="0.2">
      <c r="A4370" s="3">
        <v>4365</v>
      </c>
      <c r="D4370" s="6" t="s">
        <v>327</v>
      </c>
    </row>
    <row r="4371" spans="1:4" x14ac:dyDescent="0.2">
      <c r="A4371" s="3">
        <v>4366</v>
      </c>
      <c r="D4371" s="6" t="s">
        <v>327</v>
      </c>
    </row>
    <row r="4372" spans="1:4" x14ac:dyDescent="0.2">
      <c r="A4372" s="3">
        <v>4367</v>
      </c>
      <c r="D4372" s="6" t="s">
        <v>327</v>
      </c>
    </row>
    <row r="4373" spans="1:4" x14ac:dyDescent="0.2">
      <c r="A4373" s="3">
        <v>4368</v>
      </c>
      <c r="D4373" s="6" t="s">
        <v>327</v>
      </c>
    </row>
    <row r="4374" spans="1:4" x14ac:dyDescent="0.2">
      <c r="A4374" s="3">
        <v>4369</v>
      </c>
      <c r="D4374" s="6" t="s">
        <v>327</v>
      </c>
    </row>
    <row r="4375" spans="1:4" x14ac:dyDescent="0.2">
      <c r="A4375" s="3">
        <v>4370</v>
      </c>
      <c r="D4375" s="6" t="s">
        <v>327</v>
      </c>
    </row>
    <row r="4376" spans="1:4" x14ac:dyDescent="0.2">
      <c r="A4376" s="3">
        <v>4371</v>
      </c>
      <c r="D4376" s="6" t="s">
        <v>327</v>
      </c>
    </row>
    <row r="4377" spans="1:4" x14ac:dyDescent="0.2">
      <c r="A4377" s="3">
        <v>4372</v>
      </c>
      <c r="D4377" s="6" t="s">
        <v>327</v>
      </c>
    </row>
    <row r="4378" spans="1:4" x14ac:dyDescent="0.2">
      <c r="A4378">
        <v>4373</v>
      </c>
      <c r="B4378" s="14">
        <f>'EstRev 6-11'!E269</f>
        <v>0</v>
      </c>
      <c r="C4378" s="5">
        <f t="shared" si="50"/>
        <v>4373</v>
      </c>
      <c r="D4378" s="6"/>
    </row>
    <row r="4379" spans="1:4" x14ac:dyDescent="0.2">
      <c r="A4379">
        <v>4374</v>
      </c>
      <c r="B4379" s="14">
        <f>'EstRev 6-11'!I269</f>
        <v>0</v>
      </c>
      <c r="C4379" s="5">
        <f t="shared" si="50"/>
        <v>4374</v>
      </c>
      <c r="D4379" s="6"/>
    </row>
    <row r="4380" spans="1:4" x14ac:dyDescent="0.2">
      <c r="A4380" s="3">
        <v>4375</v>
      </c>
      <c r="D4380" s="6" t="s">
        <v>327</v>
      </c>
    </row>
    <row r="4381" spans="1:4" x14ac:dyDescent="0.2">
      <c r="A4381" s="3">
        <v>4376</v>
      </c>
      <c r="D4381" s="6"/>
    </row>
    <row r="4382" spans="1:4" x14ac:dyDescent="0.2">
      <c r="A4382" s="3">
        <v>4377</v>
      </c>
      <c r="D4382" s="6" t="s">
        <v>327</v>
      </c>
    </row>
    <row r="4383" spans="1:4" x14ac:dyDescent="0.2">
      <c r="A4383" s="3">
        <v>4378</v>
      </c>
      <c r="D4383" s="6" t="s">
        <v>327</v>
      </c>
    </row>
    <row r="4384" spans="1:4" x14ac:dyDescent="0.2">
      <c r="A4384" s="3">
        <v>4379</v>
      </c>
      <c r="D4384" s="6" t="s">
        <v>327</v>
      </c>
    </row>
    <row r="4385" spans="1:4" x14ac:dyDescent="0.2">
      <c r="A4385">
        <v>4380</v>
      </c>
      <c r="B4385" s="14">
        <f>'EstRev 6-11'!H268</f>
        <v>0</v>
      </c>
      <c r="C4385" s="5">
        <f t="shared" si="50"/>
        <v>4380</v>
      </c>
      <c r="D4385" s="6"/>
    </row>
    <row r="4386" spans="1:4" x14ac:dyDescent="0.2">
      <c r="A4386">
        <v>4381</v>
      </c>
      <c r="B4386" s="14">
        <f>'EstRev 6-11'!K268</f>
        <v>0</v>
      </c>
      <c r="C4386" s="5">
        <f t="shared" si="50"/>
        <v>4381</v>
      </c>
      <c r="D4386" s="6"/>
    </row>
    <row r="4387" spans="1:4" x14ac:dyDescent="0.2">
      <c r="A4387">
        <v>4382</v>
      </c>
      <c r="B4387" s="14">
        <f>'BudgetSum 2-4'!E8</f>
        <v>0</v>
      </c>
      <c r="C4387" s="5">
        <f t="shared" si="50"/>
        <v>4382</v>
      </c>
      <c r="D4387" s="6"/>
    </row>
    <row r="4388" spans="1:4" x14ac:dyDescent="0.2">
      <c r="A4388">
        <v>4383</v>
      </c>
      <c r="B4388" s="14">
        <f>'BudgetSum 2-4'!I8</f>
        <v>0</v>
      </c>
      <c r="C4388" s="5">
        <f t="shared" si="50"/>
        <v>4383</v>
      </c>
      <c r="D4388" s="6"/>
    </row>
    <row r="4389" spans="1:4" x14ac:dyDescent="0.2">
      <c r="A4389" s="3">
        <v>4384</v>
      </c>
      <c r="D4389" s="6" t="s">
        <v>327</v>
      </c>
    </row>
    <row r="4390" spans="1:4" x14ac:dyDescent="0.2">
      <c r="A4390">
        <v>4385</v>
      </c>
      <c r="B4390" s="14">
        <f>'EstRev 6-11'!D266</f>
        <v>0</v>
      </c>
      <c r="C4390" s="5">
        <f t="shared" si="50"/>
        <v>4385</v>
      </c>
      <c r="D4390" s="6"/>
    </row>
    <row r="4391" spans="1:4" x14ac:dyDescent="0.2">
      <c r="A4391">
        <v>4386</v>
      </c>
      <c r="B4391" s="14">
        <f>'EstRev 6-11'!F266</f>
        <v>0</v>
      </c>
      <c r="C4391" s="5">
        <f t="shared" si="50"/>
        <v>4386</v>
      </c>
      <c r="D4391" s="6"/>
    </row>
    <row r="4392" spans="1:4" x14ac:dyDescent="0.2">
      <c r="A4392">
        <v>4387</v>
      </c>
      <c r="B4392" s="14">
        <f>'EstRev 6-11'!G266</f>
        <v>0</v>
      </c>
      <c r="C4392" s="5">
        <f t="shared" si="50"/>
        <v>4387</v>
      </c>
      <c r="D4392" s="6"/>
    </row>
    <row r="4393" spans="1:4" x14ac:dyDescent="0.2">
      <c r="A4393" s="3">
        <v>4388</v>
      </c>
      <c r="D4393" s="7"/>
    </row>
    <row r="4394" spans="1:4" x14ac:dyDescent="0.2">
      <c r="A4394" s="3">
        <v>4389</v>
      </c>
      <c r="D4394" s="7"/>
    </row>
    <row r="4395" spans="1:4" x14ac:dyDescent="0.2">
      <c r="A4395" s="3">
        <v>4390</v>
      </c>
      <c r="D4395" s="7"/>
    </row>
    <row r="4396" spans="1:4" x14ac:dyDescent="0.2">
      <c r="A4396" s="3">
        <v>4391</v>
      </c>
      <c r="D4396" s="7"/>
    </row>
    <row r="4397" spans="1:4" x14ac:dyDescent="0.2">
      <c r="A4397" s="3">
        <v>4392</v>
      </c>
      <c r="D4397" s="7"/>
    </row>
    <row r="4398" spans="1:4" x14ac:dyDescent="0.2">
      <c r="A4398" s="3">
        <v>4393</v>
      </c>
      <c r="D4398" s="7"/>
    </row>
    <row r="4399" spans="1:4" x14ac:dyDescent="0.2">
      <c r="A4399" s="3">
        <v>4394</v>
      </c>
      <c r="D4399" s="7"/>
    </row>
    <row r="4400" spans="1:4" x14ac:dyDescent="0.2">
      <c r="A4400" s="3">
        <v>4395</v>
      </c>
      <c r="D4400" s="7"/>
    </row>
    <row r="4401" spans="1:4" x14ac:dyDescent="0.2">
      <c r="A4401" s="3">
        <v>4396</v>
      </c>
      <c r="D4401" s="7"/>
    </row>
    <row r="4402" spans="1:4" x14ac:dyDescent="0.2">
      <c r="A4402" s="3">
        <v>4397</v>
      </c>
      <c r="D4402" s="7"/>
    </row>
    <row r="4403" spans="1:4" x14ac:dyDescent="0.2">
      <c r="A4403" s="3">
        <v>4398</v>
      </c>
      <c r="D4403" s="7"/>
    </row>
    <row r="4404" spans="1:4" x14ac:dyDescent="0.2">
      <c r="A4404" s="3">
        <v>4399</v>
      </c>
      <c r="D4404" s="7"/>
    </row>
    <row r="4405" spans="1:4" x14ac:dyDescent="0.2">
      <c r="A4405" s="3">
        <v>4400</v>
      </c>
      <c r="D4405" s="7"/>
    </row>
    <row r="4406" spans="1:4" x14ac:dyDescent="0.2">
      <c r="A4406" s="3">
        <v>4401</v>
      </c>
      <c r="D4406" s="7"/>
    </row>
    <row r="4407" spans="1:4" x14ac:dyDescent="0.2">
      <c r="A4407" s="3">
        <v>4402</v>
      </c>
      <c r="D4407" s="7"/>
    </row>
    <row r="4408" spans="1:4" x14ac:dyDescent="0.2">
      <c r="A4408" s="3">
        <v>4403</v>
      </c>
      <c r="D4408" s="7"/>
    </row>
    <row r="4409" spans="1:4" x14ac:dyDescent="0.2">
      <c r="A4409" s="3">
        <v>4404</v>
      </c>
      <c r="D4409" s="7"/>
    </row>
    <row r="4410" spans="1:4" x14ac:dyDescent="0.2">
      <c r="A4410" s="3">
        <v>4405</v>
      </c>
      <c r="D4410" s="7"/>
    </row>
    <row r="4411" spans="1:4" x14ac:dyDescent="0.2">
      <c r="A4411" s="3">
        <v>4406</v>
      </c>
      <c r="D4411" s="7"/>
    </row>
    <row r="4412" spans="1:4" x14ac:dyDescent="0.2">
      <c r="A4412" s="3">
        <v>4407</v>
      </c>
      <c r="D4412" s="7"/>
    </row>
    <row r="4413" spans="1:4" x14ac:dyDescent="0.2">
      <c r="A4413" s="3">
        <v>4408</v>
      </c>
      <c r="D4413" s="7"/>
    </row>
    <row r="4414" spans="1:4" x14ac:dyDescent="0.2">
      <c r="A4414" s="3">
        <v>4409</v>
      </c>
      <c r="D4414" s="7"/>
    </row>
    <row r="4415" spans="1:4" x14ac:dyDescent="0.2">
      <c r="A4415" s="3">
        <v>4410</v>
      </c>
      <c r="D4415" s="7"/>
    </row>
    <row r="4416" spans="1:4" x14ac:dyDescent="0.2">
      <c r="A4416" s="3">
        <v>4411</v>
      </c>
      <c r="D4416" s="7"/>
    </row>
    <row r="4417" spans="1:4" x14ac:dyDescent="0.2">
      <c r="A4417" s="3">
        <v>4412</v>
      </c>
      <c r="D4417" s="7"/>
    </row>
    <row r="4418" spans="1:4" x14ac:dyDescent="0.2">
      <c r="A4418" s="3">
        <v>4413</v>
      </c>
      <c r="D4418" s="7"/>
    </row>
    <row r="4419" spans="1:4" x14ac:dyDescent="0.2">
      <c r="A4419" s="3">
        <v>4414</v>
      </c>
      <c r="D4419" s="7"/>
    </row>
    <row r="4420" spans="1:4" x14ac:dyDescent="0.2">
      <c r="A4420" s="3">
        <v>4415</v>
      </c>
      <c r="D4420" s="7"/>
    </row>
    <row r="4421" spans="1:4" x14ac:dyDescent="0.2">
      <c r="A4421" s="3">
        <v>4416</v>
      </c>
      <c r="D4421" s="7"/>
    </row>
    <row r="4422" spans="1:4" x14ac:dyDescent="0.2">
      <c r="A4422" s="3">
        <v>4417</v>
      </c>
      <c r="D4422" s="7"/>
    </row>
    <row r="4423" spans="1:4" x14ac:dyDescent="0.2">
      <c r="A4423" s="3">
        <v>4418</v>
      </c>
      <c r="D4423" s="7"/>
    </row>
    <row r="4424" spans="1:4" x14ac:dyDescent="0.2">
      <c r="A4424" s="3">
        <v>4419</v>
      </c>
      <c r="D4424" s="7"/>
    </row>
    <row r="4425" spans="1:4" x14ac:dyDescent="0.2">
      <c r="A4425" s="3">
        <v>4420</v>
      </c>
      <c r="D4425" s="7"/>
    </row>
    <row r="4426" spans="1:4" x14ac:dyDescent="0.2">
      <c r="A4426" s="3">
        <v>4421</v>
      </c>
      <c r="D4426" s="7"/>
    </row>
    <row r="4427" spans="1:4" x14ac:dyDescent="0.2">
      <c r="A4427" s="3">
        <v>4422</v>
      </c>
      <c r="D4427" s="7"/>
    </row>
    <row r="4428" spans="1:4" x14ac:dyDescent="0.2">
      <c r="A4428" s="3">
        <v>4423</v>
      </c>
      <c r="D4428" s="7"/>
    </row>
    <row r="4429" spans="1:4" x14ac:dyDescent="0.2">
      <c r="A4429" s="3">
        <v>4424</v>
      </c>
      <c r="D4429" s="7"/>
    </row>
    <row r="4430" spans="1:4" x14ac:dyDescent="0.2">
      <c r="A4430" s="3">
        <v>4425</v>
      </c>
      <c r="D4430" s="7"/>
    </row>
    <row r="4431" spans="1:4" x14ac:dyDescent="0.2">
      <c r="A4431" s="3">
        <v>4426</v>
      </c>
      <c r="D4431" s="7"/>
    </row>
    <row r="4432" spans="1:4" x14ac:dyDescent="0.2">
      <c r="A4432" s="3">
        <v>4427</v>
      </c>
      <c r="D4432" s="7"/>
    </row>
    <row r="4433" spans="1:4" x14ac:dyDescent="0.2">
      <c r="A4433" s="3">
        <v>4428</v>
      </c>
      <c r="D4433" s="7"/>
    </row>
    <row r="4434" spans="1:4" x14ac:dyDescent="0.2">
      <c r="A4434" s="3">
        <v>4429</v>
      </c>
      <c r="D4434" s="7"/>
    </row>
    <row r="4435" spans="1:4" x14ac:dyDescent="0.2">
      <c r="A4435" s="3">
        <v>4430</v>
      </c>
      <c r="D4435" s="7"/>
    </row>
    <row r="4436" spans="1:4" x14ac:dyDescent="0.2">
      <c r="A4436" s="3">
        <v>4431</v>
      </c>
      <c r="D4436" s="7"/>
    </row>
    <row r="4437" spans="1:4" x14ac:dyDescent="0.2">
      <c r="A4437" s="3">
        <v>4432</v>
      </c>
      <c r="D4437" s="7"/>
    </row>
    <row r="4438" spans="1:4" x14ac:dyDescent="0.2">
      <c r="A4438" s="3">
        <v>4433</v>
      </c>
      <c r="D4438" s="7"/>
    </row>
    <row r="4439" spans="1:4" x14ac:dyDescent="0.2">
      <c r="A4439" s="3">
        <v>4434</v>
      </c>
      <c r="D4439" s="7"/>
    </row>
    <row r="4440" spans="1:4" x14ac:dyDescent="0.2">
      <c r="A4440" s="3">
        <v>4435</v>
      </c>
      <c r="D4440" s="7"/>
    </row>
    <row r="4441" spans="1:4" x14ac:dyDescent="0.2">
      <c r="A4441" s="3">
        <v>4436</v>
      </c>
      <c r="D4441" s="7"/>
    </row>
    <row r="4442" spans="1:4" x14ac:dyDescent="0.2">
      <c r="A4442" s="3">
        <v>4437</v>
      </c>
      <c r="D4442" s="7"/>
    </row>
    <row r="4443" spans="1:4" x14ac:dyDescent="0.2">
      <c r="A4443" s="3">
        <v>4438</v>
      </c>
      <c r="D4443" s="7"/>
    </row>
    <row r="4444" spans="1:4" x14ac:dyDescent="0.2">
      <c r="A4444" s="3">
        <v>4439</v>
      </c>
      <c r="D4444" s="7"/>
    </row>
    <row r="4445" spans="1:4" x14ac:dyDescent="0.2">
      <c r="A4445" s="3">
        <v>4440</v>
      </c>
      <c r="D4445" s="7"/>
    </row>
    <row r="4446" spans="1:4" x14ac:dyDescent="0.2">
      <c r="A4446" s="3">
        <v>4441</v>
      </c>
      <c r="D4446" s="7"/>
    </row>
    <row r="4447" spans="1:4" x14ac:dyDescent="0.2">
      <c r="A4447" s="3">
        <v>4442</v>
      </c>
      <c r="D4447" s="7"/>
    </row>
    <row r="4448" spans="1:4" x14ac:dyDescent="0.2">
      <c r="A4448" s="3">
        <v>4443</v>
      </c>
      <c r="D4448" s="7"/>
    </row>
    <row r="4449" spans="1:4" x14ac:dyDescent="0.2">
      <c r="A4449" s="3">
        <v>4444</v>
      </c>
      <c r="D4449" s="7"/>
    </row>
    <row r="4450" spans="1:4" x14ac:dyDescent="0.2">
      <c r="A4450" s="3">
        <v>4445</v>
      </c>
      <c r="D4450" s="7"/>
    </row>
    <row r="4451" spans="1:4" x14ac:dyDescent="0.2">
      <c r="A4451" s="3">
        <v>4446</v>
      </c>
      <c r="D4451" s="7"/>
    </row>
    <row r="4452" spans="1:4" x14ac:dyDescent="0.2">
      <c r="A4452" s="3">
        <v>4447</v>
      </c>
      <c r="D4452" s="7"/>
    </row>
    <row r="4453" spans="1:4" x14ac:dyDescent="0.2">
      <c r="A4453" s="3">
        <v>4448</v>
      </c>
      <c r="D4453" s="7"/>
    </row>
    <row r="4454" spans="1:4" x14ac:dyDescent="0.2">
      <c r="A4454" s="3">
        <v>4449</v>
      </c>
      <c r="D4454" s="7"/>
    </row>
    <row r="4455" spans="1:4" x14ac:dyDescent="0.2">
      <c r="A4455" s="3">
        <v>4450</v>
      </c>
      <c r="D4455" s="7"/>
    </row>
    <row r="4456" spans="1:4" x14ac:dyDescent="0.2">
      <c r="A4456" s="3">
        <v>4451</v>
      </c>
      <c r="D4456" s="7"/>
    </row>
    <row r="4457" spans="1:4" x14ac:dyDescent="0.2">
      <c r="A4457" s="3">
        <v>4452</v>
      </c>
      <c r="D4457" s="7"/>
    </row>
    <row r="4458" spans="1:4" x14ac:dyDescent="0.2">
      <c r="A4458" s="3">
        <v>4453</v>
      </c>
      <c r="D4458" s="7"/>
    </row>
    <row r="4459" spans="1:4" x14ac:dyDescent="0.2">
      <c r="A4459" s="3">
        <v>4454</v>
      </c>
      <c r="D4459" s="7"/>
    </row>
    <row r="4460" spans="1:4" x14ac:dyDescent="0.2">
      <c r="A4460" s="3">
        <v>4455</v>
      </c>
      <c r="D4460" s="7"/>
    </row>
    <row r="4461" spans="1:4" x14ac:dyDescent="0.2">
      <c r="A4461" s="3">
        <v>4456</v>
      </c>
      <c r="D4461" s="7"/>
    </row>
    <row r="4462" spans="1:4" x14ac:dyDescent="0.2">
      <c r="A4462" s="3">
        <v>4457</v>
      </c>
      <c r="D4462" s="7"/>
    </row>
    <row r="4463" spans="1:4" x14ac:dyDescent="0.2">
      <c r="A4463" s="3">
        <v>4458</v>
      </c>
      <c r="D4463" s="7"/>
    </row>
    <row r="4464" spans="1:4" x14ac:dyDescent="0.2">
      <c r="A4464" s="3">
        <v>4459</v>
      </c>
      <c r="D4464" s="7"/>
    </row>
    <row r="4465" spans="1:4" x14ac:dyDescent="0.2">
      <c r="A4465" s="3">
        <v>4460</v>
      </c>
      <c r="D4465" s="7"/>
    </row>
    <row r="4466" spans="1:4" x14ac:dyDescent="0.2">
      <c r="A4466" s="3">
        <v>4461</v>
      </c>
      <c r="D4466" s="7"/>
    </row>
    <row r="4467" spans="1:4" x14ac:dyDescent="0.2">
      <c r="A4467" s="3">
        <v>4462</v>
      </c>
      <c r="D4467" s="7"/>
    </row>
    <row r="4468" spans="1:4" x14ac:dyDescent="0.2">
      <c r="A4468" s="3">
        <v>4463</v>
      </c>
      <c r="D4468" s="7"/>
    </row>
    <row r="4469" spans="1:4" x14ac:dyDescent="0.2">
      <c r="A4469" s="3">
        <v>4464</v>
      </c>
      <c r="D4469" s="7"/>
    </row>
    <row r="4470" spans="1:4" x14ac:dyDescent="0.2">
      <c r="A4470" s="3">
        <v>4465</v>
      </c>
      <c r="D4470" s="7"/>
    </row>
    <row r="4471" spans="1:4" x14ac:dyDescent="0.2">
      <c r="A4471" s="3">
        <v>4466</v>
      </c>
      <c r="D4471" s="7"/>
    </row>
    <row r="4472" spans="1:4" x14ac:dyDescent="0.2">
      <c r="A4472" s="3">
        <v>4467</v>
      </c>
      <c r="D4472" s="7"/>
    </row>
    <row r="4473" spans="1:4" x14ac:dyDescent="0.2">
      <c r="A4473" s="3">
        <v>4468</v>
      </c>
      <c r="D4473" s="7"/>
    </row>
    <row r="4474" spans="1:4" x14ac:dyDescent="0.2">
      <c r="A4474" s="3">
        <v>4469</v>
      </c>
      <c r="D4474" s="7"/>
    </row>
    <row r="4475" spans="1:4" x14ac:dyDescent="0.2">
      <c r="A4475" s="3">
        <v>4470</v>
      </c>
      <c r="D4475" s="7"/>
    </row>
    <row r="4476" spans="1:4" x14ac:dyDescent="0.2">
      <c r="A4476" s="3">
        <v>4471</v>
      </c>
      <c r="D4476" s="7"/>
    </row>
    <row r="4477" spans="1:4" x14ac:dyDescent="0.2">
      <c r="A4477" s="3">
        <v>4472</v>
      </c>
      <c r="D4477" s="7"/>
    </row>
    <row r="4478" spans="1:4" x14ac:dyDescent="0.2">
      <c r="A4478" s="3">
        <v>4473</v>
      </c>
      <c r="D4478" s="7"/>
    </row>
    <row r="4479" spans="1:4" x14ac:dyDescent="0.2">
      <c r="A4479" s="3">
        <v>4474</v>
      </c>
      <c r="D4479" s="7"/>
    </row>
    <row r="4480" spans="1:4" x14ac:dyDescent="0.2">
      <c r="A4480" s="3">
        <v>4475</v>
      </c>
      <c r="D4480" s="7"/>
    </row>
    <row r="4481" spans="1:4" x14ac:dyDescent="0.2">
      <c r="A4481" s="3">
        <v>4476</v>
      </c>
      <c r="D4481" s="7"/>
    </row>
    <row r="4482" spans="1:4" x14ac:dyDescent="0.2">
      <c r="A4482" s="3">
        <v>4477</v>
      </c>
      <c r="D4482" s="7"/>
    </row>
    <row r="4483" spans="1:4" x14ac:dyDescent="0.2">
      <c r="A4483" s="3">
        <v>4478</v>
      </c>
      <c r="D4483" s="7"/>
    </row>
    <row r="4484" spans="1:4" x14ac:dyDescent="0.2">
      <c r="A4484" s="3">
        <v>4479</v>
      </c>
      <c r="D4484" s="7"/>
    </row>
    <row r="4485" spans="1:4" x14ac:dyDescent="0.2">
      <c r="A4485" s="3">
        <v>4480</v>
      </c>
      <c r="D4485" s="7"/>
    </row>
    <row r="4486" spans="1:4" x14ac:dyDescent="0.2">
      <c r="A4486" s="3">
        <v>4481</v>
      </c>
      <c r="D4486" s="7"/>
    </row>
    <row r="4487" spans="1:4" x14ac:dyDescent="0.2">
      <c r="A4487" s="3">
        <v>4482</v>
      </c>
      <c r="D4487" s="7"/>
    </row>
    <row r="4488" spans="1:4" x14ac:dyDescent="0.2">
      <c r="A4488" s="3">
        <v>4483</v>
      </c>
      <c r="D4488" s="7"/>
    </row>
    <row r="4489" spans="1:4" x14ac:dyDescent="0.2">
      <c r="A4489" s="3">
        <v>4484</v>
      </c>
      <c r="D4489" s="7"/>
    </row>
    <row r="4490" spans="1:4" x14ac:dyDescent="0.2">
      <c r="A4490" s="3">
        <v>4485</v>
      </c>
      <c r="D4490" s="7"/>
    </row>
    <row r="4491" spans="1:4" x14ac:dyDescent="0.2">
      <c r="A4491" s="3">
        <v>4486</v>
      </c>
      <c r="D4491" s="7"/>
    </row>
    <row r="4492" spans="1:4" x14ac:dyDescent="0.2">
      <c r="A4492" s="3">
        <v>4487</v>
      </c>
      <c r="D4492" s="7"/>
    </row>
    <row r="4493" spans="1:4" x14ac:dyDescent="0.2">
      <c r="A4493" s="3">
        <v>4488</v>
      </c>
      <c r="D4493" s="7"/>
    </row>
    <row r="4494" spans="1:4" x14ac:dyDescent="0.2">
      <c r="A4494" s="3">
        <v>4489</v>
      </c>
      <c r="D4494" s="7"/>
    </row>
    <row r="4495" spans="1:4" x14ac:dyDescent="0.2">
      <c r="A4495" s="3">
        <v>4490</v>
      </c>
      <c r="D4495" s="7"/>
    </row>
    <row r="4496" spans="1:4" x14ac:dyDescent="0.2">
      <c r="A4496" s="3">
        <v>4491</v>
      </c>
      <c r="D4496" s="7"/>
    </row>
    <row r="4497" spans="1:4" x14ac:dyDescent="0.2">
      <c r="A4497" s="3">
        <v>4492</v>
      </c>
      <c r="D4497" s="7"/>
    </row>
    <row r="4498" spans="1:4" x14ac:dyDescent="0.2">
      <c r="A4498" s="3">
        <v>4493</v>
      </c>
      <c r="D4498" s="7"/>
    </row>
    <row r="4499" spans="1:4" x14ac:dyDescent="0.2">
      <c r="A4499" s="3">
        <v>4494</v>
      </c>
      <c r="D4499" s="7"/>
    </row>
    <row r="4500" spans="1:4" x14ac:dyDescent="0.2">
      <c r="A4500" s="3">
        <v>4495</v>
      </c>
      <c r="D4500" s="7"/>
    </row>
    <row r="4501" spans="1:4" x14ac:dyDescent="0.2">
      <c r="A4501" s="3">
        <v>4496</v>
      </c>
      <c r="D4501" s="7"/>
    </row>
    <row r="4502" spans="1:4" x14ac:dyDescent="0.2">
      <c r="A4502" s="3">
        <v>4497</v>
      </c>
      <c r="D4502" s="7"/>
    </row>
    <row r="4503" spans="1:4" x14ac:dyDescent="0.2">
      <c r="A4503" s="3">
        <v>4498</v>
      </c>
      <c r="D4503" s="7"/>
    </row>
    <row r="4504" spans="1:4" x14ac:dyDescent="0.2">
      <c r="A4504" s="3">
        <v>4499</v>
      </c>
      <c r="D4504" s="7"/>
    </row>
    <row r="4505" spans="1:4" x14ac:dyDescent="0.2">
      <c r="A4505" s="3">
        <v>4500</v>
      </c>
      <c r="D4505" s="7"/>
    </row>
    <row r="4506" spans="1:4" x14ac:dyDescent="0.2">
      <c r="A4506" s="3">
        <v>4501</v>
      </c>
      <c r="D4506" s="7"/>
    </row>
    <row r="4507" spans="1:4" x14ac:dyDescent="0.2">
      <c r="A4507" s="3">
        <v>4502</v>
      </c>
      <c r="D4507" s="7"/>
    </row>
    <row r="4508" spans="1:4" x14ac:dyDescent="0.2">
      <c r="A4508" s="3">
        <v>4503</v>
      </c>
      <c r="D4508" s="7"/>
    </row>
    <row r="4509" spans="1:4" x14ac:dyDescent="0.2">
      <c r="A4509" s="3">
        <v>4504</v>
      </c>
      <c r="D4509" s="7"/>
    </row>
    <row r="4510" spans="1:4" x14ac:dyDescent="0.2">
      <c r="A4510" s="3">
        <v>4505</v>
      </c>
      <c r="D4510" s="7"/>
    </row>
    <row r="4511" spans="1:4" x14ac:dyDescent="0.2">
      <c r="A4511" s="3">
        <v>4506</v>
      </c>
      <c r="D4511" s="7"/>
    </row>
    <row r="4512" spans="1:4" x14ac:dyDescent="0.2">
      <c r="A4512" s="3">
        <v>4507</v>
      </c>
      <c r="D4512" s="7"/>
    </row>
    <row r="4513" spans="1:4" x14ac:dyDescent="0.2">
      <c r="A4513" s="3">
        <v>4508</v>
      </c>
      <c r="D4513" s="7"/>
    </row>
    <row r="4514" spans="1:4" x14ac:dyDescent="0.2">
      <c r="A4514" s="3">
        <v>4509</v>
      </c>
      <c r="D4514" s="7"/>
    </row>
    <row r="4515" spans="1:4" x14ac:dyDescent="0.2">
      <c r="A4515" s="3">
        <v>4510</v>
      </c>
      <c r="D4515" s="7"/>
    </row>
    <row r="4516" spans="1:4" x14ac:dyDescent="0.2">
      <c r="A4516" s="3">
        <v>4511</v>
      </c>
      <c r="D4516" s="7"/>
    </row>
    <row r="4517" spans="1:4" x14ac:dyDescent="0.2">
      <c r="A4517" s="3">
        <v>4512</v>
      </c>
      <c r="D4517" s="7"/>
    </row>
    <row r="4518" spans="1:4" x14ac:dyDescent="0.2">
      <c r="A4518" s="3">
        <v>4513</v>
      </c>
      <c r="D4518" s="7"/>
    </row>
    <row r="4519" spans="1:4" x14ac:dyDescent="0.2">
      <c r="A4519" s="3">
        <v>4514</v>
      </c>
      <c r="D4519" s="7"/>
    </row>
    <row r="4520" spans="1:4" x14ac:dyDescent="0.2">
      <c r="A4520" s="3">
        <v>4515</v>
      </c>
      <c r="D4520" s="7"/>
    </row>
    <row r="4521" spans="1:4" x14ac:dyDescent="0.2">
      <c r="A4521" s="3">
        <v>4516</v>
      </c>
      <c r="D4521" s="7"/>
    </row>
    <row r="4522" spans="1:4" x14ac:dyDescent="0.2">
      <c r="A4522" s="3">
        <v>4517</v>
      </c>
      <c r="D4522" s="7"/>
    </row>
    <row r="4523" spans="1:4" x14ac:dyDescent="0.2">
      <c r="A4523" s="3">
        <v>4518</v>
      </c>
      <c r="D4523" s="7"/>
    </row>
    <row r="4524" spans="1:4" x14ac:dyDescent="0.2">
      <c r="A4524" s="3">
        <v>4519</v>
      </c>
      <c r="D4524" s="7"/>
    </row>
    <row r="4525" spans="1:4" x14ac:dyDescent="0.2">
      <c r="A4525" s="3">
        <v>4520</v>
      </c>
      <c r="D4525" s="7"/>
    </row>
    <row r="4526" spans="1:4" x14ac:dyDescent="0.2">
      <c r="A4526" s="3">
        <v>4521</v>
      </c>
      <c r="D4526" s="7"/>
    </row>
    <row r="4527" spans="1:4" x14ac:dyDescent="0.2">
      <c r="A4527" s="3">
        <v>4522</v>
      </c>
      <c r="D4527" s="7"/>
    </row>
    <row r="4528" spans="1:4" x14ac:dyDescent="0.2">
      <c r="A4528" s="3">
        <v>4523</v>
      </c>
      <c r="D4528" s="7"/>
    </row>
    <row r="4529" spans="1:4" x14ac:dyDescent="0.2">
      <c r="A4529" s="3">
        <v>4524</v>
      </c>
      <c r="D4529" s="7"/>
    </row>
    <row r="4530" spans="1:4" x14ac:dyDescent="0.2">
      <c r="A4530" s="3">
        <v>4525</v>
      </c>
      <c r="D4530" s="7"/>
    </row>
    <row r="4531" spans="1:4" x14ac:dyDescent="0.2">
      <c r="A4531" s="3">
        <v>4526</v>
      </c>
      <c r="D4531" s="7"/>
    </row>
    <row r="4532" spans="1:4" x14ac:dyDescent="0.2">
      <c r="A4532" s="3">
        <v>4527</v>
      </c>
      <c r="D4532" s="7"/>
    </row>
    <row r="4533" spans="1:4" x14ac:dyDescent="0.2">
      <c r="A4533" s="3">
        <v>4528</v>
      </c>
      <c r="D4533" s="7"/>
    </row>
    <row r="4534" spans="1:4" x14ac:dyDescent="0.2">
      <c r="A4534" s="3">
        <v>4529</v>
      </c>
      <c r="D4534" s="7"/>
    </row>
    <row r="4535" spans="1:4" x14ac:dyDescent="0.2">
      <c r="A4535" s="3">
        <v>4530</v>
      </c>
      <c r="D4535" s="7"/>
    </row>
    <row r="4536" spans="1:4" x14ac:dyDescent="0.2">
      <c r="A4536" s="3">
        <v>4531</v>
      </c>
      <c r="D4536" s="7"/>
    </row>
    <row r="4537" spans="1:4" x14ac:dyDescent="0.2">
      <c r="A4537" s="3">
        <v>4532</v>
      </c>
      <c r="D4537" s="7"/>
    </row>
    <row r="4538" spans="1:4" x14ac:dyDescent="0.2">
      <c r="A4538" s="3">
        <v>4533</v>
      </c>
      <c r="D4538" s="7"/>
    </row>
    <row r="4539" spans="1:4" x14ac:dyDescent="0.2">
      <c r="A4539" s="3">
        <v>4534</v>
      </c>
      <c r="D4539" s="7"/>
    </row>
    <row r="4540" spans="1:4" x14ac:dyDescent="0.2">
      <c r="A4540" s="3">
        <v>4535</v>
      </c>
      <c r="D4540" s="7"/>
    </row>
    <row r="4541" spans="1:4" x14ac:dyDescent="0.2">
      <c r="A4541" s="3">
        <v>4536</v>
      </c>
      <c r="D4541" s="7"/>
    </row>
    <row r="4542" spans="1:4" x14ac:dyDescent="0.2">
      <c r="A4542" s="3">
        <v>4537</v>
      </c>
      <c r="D4542" s="7"/>
    </row>
    <row r="4543" spans="1:4" x14ac:dyDescent="0.2">
      <c r="A4543" s="3">
        <v>4538</v>
      </c>
      <c r="D4543" s="7"/>
    </row>
    <row r="4544" spans="1:4" x14ac:dyDescent="0.2">
      <c r="A4544" s="3">
        <v>4539</v>
      </c>
      <c r="D4544" s="7"/>
    </row>
    <row r="4545" spans="1:4" x14ac:dyDescent="0.2">
      <c r="A4545" s="3">
        <v>4540</v>
      </c>
      <c r="D4545" s="7"/>
    </row>
    <row r="4546" spans="1:4" x14ac:dyDescent="0.2">
      <c r="A4546" s="3">
        <v>4541</v>
      </c>
      <c r="D4546" s="7"/>
    </row>
    <row r="4547" spans="1:4" x14ac:dyDescent="0.2">
      <c r="A4547" s="3">
        <v>4542</v>
      </c>
      <c r="D4547" s="7"/>
    </row>
    <row r="4548" spans="1:4" x14ac:dyDescent="0.2">
      <c r="A4548" s="3">
        <v>4543</v>
      </c>
      <c r="D4548" s="7"/>
    </row>
    <row r="4549" spans="1:4" x14ac:dyDescent="0.2">
      <c r="A4549" s="3">
        <v>4544</v>
      </c>
      <c r="D4549" s="7"/>
    </row>
    <row r="4550" spans="1:4" x14ac:dyDescent="0.2">
      <c r="A4550" s="3">
        <v>4545</v>
      </c>
      <c r="D4550" s="7"/>
    </row>
    <row r="4551" spans="1:4" x14ac:dyDescent="0.2">
      <c r="A4551" s="3">
        <v>4546</v>
      </c>
      <c r="D4551" s="7"/>
    </row>
    <row r="4552" spans="1:4" x14ac:dyDescent="0.2">
      <c r="A4552" s="3">
        <v>4547</v>
      </c>
      <c r="D4552" s="7"/>
    </row>
    <row r="4553" spans="1:4" x14ac:dyDescent="0.2">
      <c r="A4553" s="3">
        <v>4548</v>
      </c>
      <c r="D4553" s="7"/>
    </row>
    <row r="4554" spans="1:4" x14ac:dyDescent="0.2">
      <c r="A4554" s="3">
        <v>4549</v>
      </c>
      <c r="D4554" s="7"/>
    </row>
    <row r="4555" spans="1:4" x14ac:dyDescent="0.2">
      <c r="A4555" s="3">
        <v>4550</v>
      </c>
      <c r="D4555" s="7"/>
    </row>
    <row r="4556" spans="1:4" x14ac:dyDescent="0.2">
      <c r="A4556" s="3">
        <v>4551</v>
      </c>
      <c r="D4556" s="7"/>
    </row>
    <row r="4557" spans="1:4" x14ac:dyDescent="0.2">
      <c r="A4557" s="3">
        <v>4552</v>
      </c>
      <c r="D4557" s="7"/>
    </row>
    <row r="4558" spans="1:4" x14ac:dyDescent="0.2">
      <c r="A4558" s="3">
        <v>4553</v>
      </c>
      <c r="D4558" s="7"/>
    </row>
    <row r="4559" spans="1:4" x14ac:dyDescent="0.2">
      <c r="A4559" s="3">
        <v>4554</v>
      </c>
      <c r="D4559" s="7"/>
    </row>
    <row r="4560" spans="1:4" x14ac:dyDescent="0.2">
      <c r="A4560" s="3">
        <v>4555</v>
      </c>
      <c r="D4560" s="7"/>
    </row>
    <row r="4561" spans="1:4" x14ac:dyDescent="0.2">
      <c r="A4561" s="3">
        <v>4556</v>
      </c>
      <c r="D4561" s="7"/>
    </row>
    <row r="4562" spans="1:4" x14ac:dyDescent="0.2">
      <c r="A4562" s="3">
        <v>4557</v>
      </c>
      <c r="D4562" s="7"/>
    </row>
    <row r="4563" spans="1:4" x14ac:dyDescent="0.2">
      <c r="A4563" s="3">
        <v>4558</v>
      </c>
      <c r="D4563" s="7"/>
    </row>
    <row r="4564" spans="1:4" x14ac:dyDescent="0.2">
      <c r="A4564" s="3">
        <v>4559</v>
      </c>
      <c r="D4564" s="7"/>
    </row>
    <row r="4565" spans="1:4" x14ac:dyDescent="0.2">
      <c r="A4565" s="3">
        <v>4560</v>
      </c>
      <c r="D4565" s="7"/>
    </row>
    <row r="4566" spans="1:4" x14ac:dyDescent="0.2">
      <c r="A4566" s="3">
        <v>4561</v>
      </c>
      <c r="D4566" s="7"/>
    </row>
    <row r="4567" spans="1:4" x14ac:dyDescent="0.2">
      <c r="A4567" s="3">
        <v>4562</v>
      </c>
      <c r="D4567" s="7"/>
    </row>
    <row r="4568" spans="1:4" x14ac:dyDescent="0.2">
      <c r="A4568" s="3">
        <v>4563</v>
      </c>
      <c r="D4568" s="7"/>
    </row>
    <row r="4569" spans="1:4" x14ac:dyDescent="0.2">
      <c r="A4569" s="3">
        <v>4564</v>
      </c>
      <c r="D4569" s="7"/>
    </row>
    <row r="4570" spans="1:4" x14ac:dyDescent="0.2">
      <c r="A4570" s="3">
        <v>4565</v>
      </c>
      <c r="D4570" s="7"/>
    </row>
    <row r="4571" spans="1:4" x14ac:dyDescent="0.2">
      <c r="A4571" s="3">
        <v>4566</v>
      </c>
      <c r="D4571" s="7"/>
    </row>
    <row r="4572" spans="1:4" x14ac:dyDescent="0.2">
      <c r="A4572" s="3">
        <v>4567</v>
      </c>
      <c r="D4572" s="7"/>
    </row>
    <row r="4573" spans="1:4" x14ac:dyDescent="0.2">
      <c r="A4573" s="3">
        <v>4568</v>
      </c>
      <c r="D4573" s="7"/>
    </row>
    <row r="4574" spans="1:4" x14ac:dyDescent="0.2">
      <c r="A4574" s="3">
        <v>4569</v>
      </c>
      <c r="D4574" s="7"/>
    </row>
    <row r="4575" spans="1:4" x14ac:dyDescent="0.2">
      <c r="A4575" s="3">
        <v>4570</v>
      </c>
      <c r="D4575" s="7"/>
    </row>
    <row r="4576" spans="1:4" x14ac:dyDescent="0.2">
      <c r="A4576" s="3">
        <v>4571</v>
      </c>
      <c r="D4576" s="7"/>
    </row>
    <row r="4577" spans="1:4" x14ac:dyDescent="0.2">
      <c r="A4577" s="3">
        <v>4572</v>
      </c>
      <c r="D4577" s="7"/>
    </row>
    <row r="4578" spans="1:4" x14ac:dyDescent="0.2">
      <c r="A4578" s="3">
        <v>4573</v>
      </c>
      <c r="D4578" s="7"/>
    </row>
    <row r="4579" spans="1:4" x14ac:dyDescent="0.2">
      <c r="A4579" s="3">
        <v>4574</v>
      </c>
      <c r="D4579" s="7"/>
    </row>
    <row r="4580" spans="1:4" x14ac:dyDescent="0.2">
      <c r="A4580" s="3">
        <v>4575</v>
      </c>
      <c r="D4580" s="7"/>
    </row>
    <row r="4581" spans="1:4" x14ac:dyDescent="0.2">
      <c r="A4581" s="3">
        <v>4576</v>
      </c>
      <c r="D4581" s="7"/>
    </row>
    <row r="4582" spans="1:4" x14ac:dyDescent="0.2">
      <c r="A4582" s="3">
        <v>4577</v>
      </c>
      <c r="D4582" s="7"/>
    </row>
    <row r="4583" spans="1:4" x14ac:dyDescent="0.2">
      <c r="A4583" s="3">
        <v>4578</v>
      </c>
      <c r="D4583" s="7"/>
    </row>
    <row r="4584" spans="1:4" x14ac:dyDescent="0.2">
      <c r="A4584" s="3">
        <v>4579</v>
      </c>
      <c r="D4584" s="7"/>
    </row>
    <row r="4585" spans="1:4" x14ac:dyDescent="0.2">
      <c r="A4585" s="3">
        <v>4580</v>
      </c>
      <c r="D4585" s="7"/>
    </row>
    <row r="4586" spans="1:4" x14ac:dyDescent="0.2">
      <c r="A4586" s="3">
        <v>4581</v>
      </c>
      <c r="D4586" s="7"/>
    </row>
    <row r="4587" spans="1:4" x14ac:dyDescent="0.2">
      <c r="A4587" s="3">
        <v>4582</v>
      </c>
      <c r="D4587" s="7"/>
    </row>
    <row r="4588" spans="1:4" x14ac:dyDescent="0.2">
      <c r="A4588" s="3">
        <v>4583</v>
      </c>
      <c r="D4588" s="7"/>
    </row>
    <row r="4589" spans="1:4" x14ac:dyDescent="0.2">
      <c r="A4589" s="3">
        <v>4584</v>
      </c>
      <c r="D4589" s="7"/>
    </row>
    <row r="4590" spans="1:4" x14ac:dyDescent="0.2">
      <c r="A4590" s="3">
        <v>4585</v>
      </c>
      <c r="D4590" s="7"/>
    </row>
    <row r="4591" spans="1:4" x14ac:dyDescent="0.2">
      <c r="A4591" s="3">
        <v>4586</v>
      </c>
      <c r="D4591" s="7"/>
    </row>
    <row r="4592" spans="1:4" x14ac:dyDescent="0.2">
      <c r="A4592" s="3">
        <v>4587</v>
      </c>
      <c r="D4592" s="7"/>
    </row>
    <row r="4593" spans="1:4" x14ac:dyDescent="0.2">
      <c r="A4593" s="3">
        <v>4588</v>
      </c>
      <c r="D4593" s="7"/>
    </row>
    <row r="4594" spans="1:4" x14ac:dyDescent="0.2">
      <c r="A4594" s="3">
        <v>4589</v>
      </c>
      <c r="D4594" s="7"/>
    </row>
    <row r="4595" spans="1:4" x14ac:dyDescent="0.2">
      <c r="A4595" s="3">
        <v>4590</v>
      </c>
      <c r="D4595" s="7"/>
    </row>
    <row r="4596" spans="1:4" x14ac:dyDescent="0.2">
      <c r="A4596" s="3">
        <v>4591</v>
      </c>
      <c r="D4596" s="7"/>
    </row>
    <row r="4597" spans="1:4" x14ac:dyDescent="0.2">
      <c r="A4597" s="3">
        <v>4592</v>
      </c>
      <c r="D4597" s="7"/>
    </row>
    <row r="4598" spans="1:4" x14ac:dyDescent="0.2">
      <c r="A4598" s="3">
        <v>4593</v>
      </c>
      <c r="D4598" s="7"/>
    </row>
    <row r="4599" spans="1:4" x14ac:dyDescent="0.2">
      <c r="A4599" s="3">
        <v>4594</v>
      </c>
      <c r="D4599" s="7"/>
    </row>
    <row r="4600" spans="1:4" x14ac:dyDescent="0.2">
      <c r="A4600" s="3">
        <v>4595</v>
      </c>
      <c r="D4600" s="7"/>
    </row>
    <row r="4601" spans="1:4" x14ac:dyDescent="0.2">
      <c r="A4601" s="3">
        <v>4596</v>
      </c>
      <c r="D4601" s="7"/>
    </row>
    <row r="4602" spans="1:4" x14ac:dyDescent="0.2">
      <c r="A4602" s="3">
        <v>4597</v>
      </c>
      <c r="D4602" s="7"/>
    </row>
    <row r="4603" spans="1:4" x14ac:dyDescent="0.2">
      <c r="A4603" s="3">
        <v>4598</v>
      </c>
      <c r="D4603" s="7"/>
    </row>
    <row r="4604" spans="1:4" x14ac:dyDescent="0.2">
      <c r="A4604" s="3">
        <v>4599</v>
      </c>
      <c r="D4604" s="7"/>
    </row>
    <row r="4605" spans="1:4" x14ac:dyDescent="0.2">
      <c r="A4605" s="3">
        <v>4600</v>
      </c>
      <c r="D4605" s="7"/>
    </row>
    <row r="4606" spans="1:4" x14ac:dyDescent="0.2">
      <c r="A4606" s="3">
        <v>4601</v>
      </c>
      <c r="D4606" s="7"/>
    </row>
    <row r="4607" spans="1:4" x14ac:dyDescent="0.2">
      <c r="A4607" s="3">
        <v>4602</v>
      </c>
      <c r="D4607" s="7"/>
    </row>
    <row r="4608" spans="1:4" x14ac:dyDescent="0.2">
      <c r="A4608" s="3">
        <v>4603</v>
      </c>
      <c r="D4608" s="7"/>
    </row>
    <row r="4609" spans="1:4" x14ac:dyDescent="0.2">
      <c r="A4609" s="3">
        <v>4604</v>
      </c>
      <c r="D4609" s="7"/>
    </row>
    <row r="4610" spans="1:4" x14ac:dyDescent="0.2">
      <c r="A4610" s="3">
        <v>4605</v>
      </c>
      <c r="D4610" s="7"/>
    </row>
    <row r="4611" spans="1:4" x14ac:dyDescent="0.2">
      <c r="A4611" s="3">
        <v>4606</v>
      </c>
      <c r="D4611" s="7"/>
    </row>
    <row r="4612" spans="1:4" x14ac:dyDescent="0.2">
      <c r="A4612" s="3">
        <v>4607</v>
      </c>
      <c r="D4612" s="7"/>
    </row>
    <row r="4613" spans="1:4" x14ac:dyDescent="0.2">
      <c r="A4613" s="3">
        <v>4608</v>
      </c>
      <c r="D4613" s="7"/>
    </row>
    <row r="4614" spans="1:4" x14ac:dyDescent="0.2">
      <c r="A4614" s="3">
        <v>4609</v>
      </c>
      <c r="D4614" s="7"/>
    </row>
    <row r="4615" spans="1:4" x14ac:dyDescent="0.2">
      <c r="A4615" s="3">
        <v>4610</v>
      </c>
      <c r="D4615" s="7"/>
    </row>
    <row r="4616" spans="1:4" x14ac:dyDescent="0.2">
      <c r="A4616" s="3">
        <v>4611</v>
      </c>
      <c r="D4616" s="7"/>
    </row>
    <row r="4617" spans="1:4" x14ac:dyDescent="0.2">
      <c r="A4617" s="3">
        <v>4612</v>
      </c>
      <c r="D4617" s="7"/>
    </row>
    <row r="4618" spans="1:4" x14ac:dyDescent="0.2">
      <c r="A4618" s="3">
        <v>4613</v>
      </c>
      <c r="D4618" s="7"/>
    </row>
    <row r="4619" spans="1:4" x14ac:dyDescent="0.2">
      <c r="A4619" s="3">
        <v>4614</v>
      </c>
      <c r="D4619" s="7"/>
    </row>
    <row r="4620" spans="1:4" x14ac:dyDescent="0.2">
      <c r="A4620" s="3">
        <v>4615</v>
      </c>
      <c r="D4620" s="7"/>
    </row>
    <row r="4621" spans="1:4" x14ac:dyDescent="0.2">
      <c r="A4621" s="3">
        <v>4616</v>
      </c>
      <c r="D4621" s="7"/>
    </row>
    <row r="4622" spans="1:4" x14ac:dyDescent="0.2">
      <c r="A4622" s="3">
        <v>4617</v>
      </c>
      <c r="D4622" s="7"/>
    </row>
    <row r="4623" spans="1:4" x14ac:dyDescent="0.2">
      <c r="A4623" s="3">
        <v>4618</v>
      </c>
      <c r="D4623" s="7"/>
    </row>
    <row r="4624" spans="1:4" x14ac:dyDescent="0.2">
      <c r="A4624" s="3">
        <v>4619</v>
      </c>
      <c r="D4624" s="7"/>
    </row>
    <row r="4625" spans="1:4" x14ac:dyDescent="0.2">
      <c r="A4625" s="3">
        <v>4620</v>
      </c>
      <c r="D4625" s="7"/>
    </row>
    <row r="4626" spans="1:4" x14ac:dyDescent="0.2">
      <c r="A4626" s="3">
        <v>4621</v>
      </c>
      <c r="D4626" s="7"/>
    </row>
    <row r="4627" spans="1:4" x14ac:dyDescent="0.2">
      <c r="A4627" s="3">
        <v>4622</v>
      </c>
      <c r="D4627" s="7"/>
    </row>
    <row r="4628" spans="1:4" x14ac:dyDescent="0.2">
      <c r="A4628" s="3">
        <v>4623</v>
      </c>
      <c r="D4628" s="7"/>
    </row>
    <row r="4629" spans="1:4" x14ac:dyDescent="0.2">
      <c r="A4629" s="3">
        <v>4624</v>
      </c>
      <c r="D4629" s="7"/>
    </row>
    <row r="4630" spans="1:4" x14ac:dyDescent="0.2">
      <c r="A4630" s="3">
        <v>4625</v>
      </c>
      <c r="D4630" s="7"/>
    </row>
    <row r="4631" spans="1:4" x14ac:dyDescent="0.2">
      <c r="A4631" s="3">
        <v>4626</v>
      </c>
      <c r="D4631" s="7"/>
    </row>
    <row r="4632" spans="1:4" x14ac:dyDescent="0.2">
      <c r="A4632" s="3">
        <v>4627</v>
      </c>
      <c r="D4632" s="7"/>
    </row>
    <row r="4633" spans="1:4" x14ac:dyDescent="0.2">
      <c r="A4633" s="3">
        <v>4628</v>
      </c>
      <c r="D4633" s="7"/>
    </row>
    <row r="4634" spans="1:4" x14ac:dyDescent="0.2">
      <c r="A4634" s="3">
        <v>4629</v>
      </c>
      <c r="D4634" s="7"/>
    </row>
    <row r="4635" spans="1:4" x14ac:dyDescent="0.2">
      <c r="A4635" s="3">
        <v>4630</v>
      </c>
      <c r="D4635" s="7"/>
    </row>
    <row r="4636" spans="1:4" x14ac:dyDescent="0.2">
      <c r="A4636" s="3">
        <v>4631</v>
      </c>
      <c r="D4636" s="7"/>
    </row>
    <row r="4637" spans="1:4" x14ac:dyDescent="0.2">
      <c r="A4637" s="3">
        <v>4632</v>
      </c>
      <c r="D4637" s="7"/>
    </row>
    <row r="4638" spans="1:4" x14ac:dyDescent="0.2">
      <c r="A4638" s="3">
        <v>4633</v>
      </c>
      <c r="D4638" s="7"/>
    </row>
    <row r="4639" spans="1:4" x14ac:dyDescent="0.2">
      <c r="A4639" s="3">
        <v>4634</v>
      </c>
      <c r="D4639" s="7"/>
    </row>
    <row r="4640" spans="1:4" x14ac:dyDescent="0.2">
      <c r="A4640" s="3">
        <v>4635</v>
      </c>
      <c r="D4640" s="7"/>
    </row>
    <row r="4641" spans="1:4" x14ac:dyDescent="0.2">
      <c r="A4641" s="3">
        <v>4636</v>
      </c>
      <c r="D4641" s="7"/>
    </row>
    <row r="4642" spans="1:4" x14ac:dyDescent="0.2">
      <c r="A4642" s="3">
        <v>4637</v>
      </c>
      <c r="D4642" s="7"/>
    </row>
    <row r="4643" spans="1:4" x14ac:dyDescent="0.2">
      <c r="A4643" s="3">
        <v>4638</v>
      </c>
      <c r="D4643" s="7"/>
    </row>
    <row r="4644" spans="1:4" x14ac:dyDescent="0.2">
      <c r="A4644" s="3">
        <v>4639</v>
      </c>
      <c r="D4644" s="7"/>
    </row>
    <row r="4645" spans="1:4" x14ac:dyDescent="0.2">
      <c r="A4645" s="3">
        <v>4640</v>
      </c>
      <c r="D4645" s="7"/>
    </row>
    <row r="4646" spans="1:4" x14ac:dyDescent="0.2">
      <c r="A4646" s="3">
        <v>4641</v>
      </c>
      <c r="D4646" s="7"/>
    </row>
    <row r="4647" spans="1:4" x14ac:dyDescent="0.2">
      <c r="A4647" s="3">
        <v>4642</v>
      </c>
      <c r="D4647" s="7"/>
    </row>
    <row r="4648" spans="1:4" x14ac:dyDescent="0.2">
      <c r="A4648" s="3">
        <v>4643</v>
      </c>
      <c r="D4648" s="7"/>
    </row>
    <row r="4649" spans="1:4" x14ac:dyDescent="0.2">
      <c r="A4649" s="3">
        <v>4644</v>
      </c>
      <c r="D4649" s="7"/>
    </row>
    <row r="4650" spans="1:4" x14ac:dyDescent="0.2">
      <c r="A4650" s="3">
        <v>4645</v>
      </c>
      <c r="D4650" s="7"/>
    </row>
    <row r="4651" spans="1:4" x14ac:dyDescent="0.2">
      <c r="A4651" s="3">
        <v>4646</v>
      </c>
      <c r="D4651" s="7"/>
    </row>
    <row r="4652" spans="1:4" x14ac:dyDescent="0.2">
      <c r="A4652" s="3">
        <v>4647</v>
      </c>
      <c r="D4652" s="7"/>
    </row>
    <row r="4653" spans="1:4" x14ac:dyDescent="0.2">
      <c r="A4653" s="3">
        <v>4648</v>
      </c>
      <c r="D4653" s="7"/>
    </row>
    <row r="4654" spans="1:4" x14ac:dyDescent="0.2">
      <c r="A4654" s="3">
        <v>4649</v>
      </c>
      <c r="D4654" s="7"/>
    </row>
    <row r="4655" spans="1:4" x14ac:dyDescent="0.2">
      <c r="A4655" s="3">
        <v>4650</v>
      </c>
      <c r="D4655" s="7"/>
    </row>
    <row r="4656" spans="1:4" x14ac:dyDescent="0.2">
      <c r="A4656" s="3">
        <v>4651</v>
      </c>
      <c r="D4656" s="7"/>
    </row>
    <row r="4657" spans="1:4" x14ac:dyDescent="0.2">
      <c r="A4657" s="3">
        <v>4652</v>
      </c>
      <c r="D4657" s="7"/>
    </row>
    <row r="4658" spans="1:4" x14ac:dyDescent="0.2">
      <c r="A4658" s="3">
        <v>4653</v>
      </c>
      <c r="D4658" s="7"/>
    </row>
    <row r="4659" spans="1:4" x14ac:dyDescent="0.2">
      <c r="A4659" s="3">
        <v>4654</v>
      </c>
      <c r="D4659" s="7"/>
    </row>
    <row r="4660" spans="1:4" x14ac:dyDescent="0.2">
      <c r="A4660" s="3">
        <v>4655</v>
      </c>
      <c r="D4660" s="7"/>
    </row>
    <row r="4661" spans="1:4" x14ac:dyDescent="0.2">
      <c r="A4661" s="3">
        <v>4656</v>
      </c>
      <c r="D4661" s="7"/>
    </row>
    <row r="4662" spans="1:4" x14ac:dyDescent="0.2">
      <c r="A4662" s="3">
        <v>4657</v>
      </c>
      <c r="D4662" s="7"/>
    </row>
    <row r="4663" spans="1:4" x14ac:dyDescent="0.2">
      <c r="A4663" s="3">
        <v>4658</v>
      </c>
      <c r="D4663" s="7"/>
    </row>
    <row r="4664" spans="1:4" x14ac:dyDescent="0.2">
      <c r="A4664" s="3">
        <v>4659</v>
      </c>
      <c r="D4664" s="7"/>
    </row>
    <row r="4665" spans="1:4" x14ac:dyDescent="0.2">
      <c r="A4665" s="3">
        <v>4660</v>
      </c>
      <c r="D4665" s="7"/>
    </row>
    <row r="4666" spans="1:4" x14ac:dyDescent="0.2">
      <c r="A4666" s="3">
        <v>4661</v>
      </c>
      <c r="D4666" s="7"/>
    </row>
    <row r="4667" spans="1:4" x14ac:dyDescent="0.2">
      <c r="A4667" s="3">
        <v>4662</v>
      </c>
      <c r="D4667" s="7"/>
    </row>
    <row r="4668" spans="1:4" x14ac:dyDescent="0.2">
      <c r="A4668" s="3">
        <v>4663</v>
      </c>
      <c r="D4668" s="7"/>
    </row>
    <row r="4669" spans="1:4" x14ac:dyDescent="0.2">
      <c r="A4669" s="3">
        <v>4664</v>
      </c>
      <c r="D4669" s="7"/>
    </row>
    <row r="4670" spans="1:4" x14ac:dyDescent="0.2">
      <c r="A4670" s="3">
        <v>4665</v>
      </c>
      <c r="D4670" s="7"/>
    </row>
    <row r="4671" spans="1:4" x14ac:dyDescent="0.2">
      <c r="A4671" s="3">
        <v>4666</v>
      </c>
      <c r="D4671" s="7"/>
    </row>
    <row r="4672" spans="1:4" x14ac:dyDescent="0.2">
      <c r="A4672" s="3">
        <v>4667</v>
      </c>
      <c r="D4672" s="7"/>
    </row>
    <row r="4673" spans="1:4" x14ac:dyDescent="0.2">
      <c r="A4673" s="3">
        <v>4668</v>
      </c>
      <c r="D4673" s="7"/>
    </row>
    <row r="4674" spans="1:4" x14ac:dyDescent="0.2">
      <c r="A4674" s="3">
        <v>4669</v>
      </c>
      <c r="D4674" s="7"/>
    </row>
    <row r="4675" spans="1:4" x14ac:dyDescent="0.2">
      <c r="A4675" s="3">
        <v>4670</v>
      </c>
      <c r="D4675" s="7"/>
    </row>
    <row r="4676" spans="1:4" x14ac:dyDescent="0.2">
      <c r="A4676" s="3">
        <v>4671</v>
      </c>
      <c r="D4676" s="7"/>
    </row>
    <row r="4677" spans="1:4" x14ac:dyDescent="0.2">
      <c r="A4677" s="3">
        <v>4672</v>
      </c>
      <c r="D4677" s="7"/>
    </row>
    <row r="4678" spans="1:4" x14ac:dyDescent="0.2">
      <c r="A4678" s="3">
        <v>4673</v>
      </c>
      <c r="D4678" s="7"/>
    </row>
    <row r="4679" spans="1:4" x14ac:dyDescent="0.2">
      <c r="A4679" s="3">
        <v>4674</v>
      </c>
      <c r="D4679" s="7"/>
    </row>
    <row r="4680" spans="1:4" x14ac:dyDescent="0.2">
      <c r="A4680" s="3">
        <v>4675</v>
      </c>
      <c r="D4680" s="7"/>
    </row>
    <row r="4681" spans="1:4" x14ac:dyDescent="0.2">
      <c r="A4681" s="3">
        <v>4676</v>
      </c>
      <c r="D4681" s="7"/>
    </row>
    <row r="4682" spans="1:4" x14ac:dyDescent="0.2">
      <c r="A4682" s="3">
        <v>4677</v>
      </c>
      <c r="D4682" s="7"/>
    </row>
    <row r="4683" spans="1:4" x14ac:dyDescent="0.2">
      <c r="A4683" s="3">
        <v>4678</v>
      </c>
      <c r="D4683" s="7"/>
    </row>
    <row r="4684" spans="1:4" x14ac:dyDescent="0.2">
      <c r="A4684" s="3">
        <v>4679</v>
      </c>
      <c r="D4684" s="7"/>
    </row>
    <row r="4685" spans="1:4" x14ac:dyDescent="0.2">
      <c r="A4685" s="3">
        <v>4680</v>
      </c>
      <c r="D4685" s="7"/>
    </row>
    <row r="4686" spans="1:4" x14ac:dyDescent="0.2">
      <c r="A4686" s="3">
        <v>4681</v>
      </c>
      <c r="D4686" s="7"/>
    </row>
    <row r="4687" spans="1:4" x14ac:dyDescent="0.2">
      <c r="A4687" s="3">
        <v>4682</v>
      </c>
      <c r="D4687" s="7"/>
    </row>
    <row r="4688" spans="1:4" x14ac:dyDescent="0.2">
      <c r="A4688" s="3">
        <v>4683</v>
      </c>
      <c r="D4688" s="7"/>
    </row>
    <row r="4689" spans="1:4" x14ac:dyDescent="0.2">
      <c r="A4689" s="3">
        <v>4684</v>
      </c>
      <c r="D4689" s="7"/>
    </row>
    <row r="4690" spans="1:4" x14ac:dyDescent="0.2">
      <c r="A4690" s="3">
        <v>4685</v>
      </c>
      <c r="D4690" s="7"/>
    </row>
    <row r="4691" spans="1:4" x14ac:dyDescent="0.2">
      <c r="A4691" s="3">
        <v>4686</v>
      </c>
      <c r="D4691" s="7"/>
    </row>
    <row r="4692" spans="1:4" x14ac:dyDescent="0.2">
      <c r="A4692" s="3">
        <v>4687</v>
      </c>
      <c r="D4692" s="7"/>
    </row>
    <row r="4693" spans="1:4" x14ac:dyDescent="0.2">
      <c r="A4693" s="3">
        <v>4688</v>
      </c>
      <c r="D4693" s="7"/>
    </row>
    <row r="4694" spans="1:4" x14ac:dyDescent="0.2">
      <c r="A4694" s="3">
        <v>4689</v>
      </c>
      <c r="D4694" s="7"/>
    </row>
    <row r="4695" spans="1:4" x14ac:dyDescent="0.2">
      <c r="A4695" s="3">
        <v>4690</v>
      </c>
      <c r="D4695" s="7"/>
    </row>
    <row r="4696" spans="1:4" x14ac:dyDescent="0.2">
      <c r="A4696" s="3">
        <v>4691</v>
      </c>
      <c r="D4696" s="7"/>
    </row>
    <row r="4697" spans="1:4" x14ac:dyDescent="0.2">
      <c r="A4697" s="3">
        <v>4692</v>
      </c>
      <c r="D4697" s="7"/>
    </row>
    <row r="4698" spans="1:4" x14ac:dyDescent="0.2">
      <c r="A4698" s="3">
        <v>4693</v>
      </c>
      <c r="D4698" s="7"/>
    </row>
    <row r="4699" spans="1:4" x14ac:dyDescent="0.2">
      <c r="A4699" s="3">
        <v>4694</v>
      </c>
      <c r="D4699" s="7"/>
    </row>
    <row r="4700" spans="1:4" x14ac:dyDescent="0.2">
      <c r="A4700" s="3">
        <v>4695</v>
      </c>
      <c r="D4700" s="7"/>
    </row>
    <row r="4701" spans="1:4" x14ac:dyDescent="0.2">
      <c r="A4701" s="3">
        <v>4696</v>
      </c>
      <c r="D4701" s="7"/>
    </row>
    <row r="4702" spans="1:4" x14ac:dyDescent="0.2">
      <c r="A4702" s="3">
        <v>4697</v>
      </c>
      <c r="D4702" s="7"/>
    </row>
    <row r="4703" spans="1:4" x14ac:dyDescent="0.2">
      <c r="A4703" s="3">
        <v>4698</v>
      </c>
      <c r="D4703" s="7"/>
    </row>
    <row r="4704" spans="1:4" x14ac:dyDescent="0.2">
      <c r="A4704" s="3">
        <v>4699</v>
      </c>
      <c r="D4704" s="7"/>
    </row>
    <row r="4705" spans="1:4" x14ac:dyDescent="0.2">
      <c r="A4705">
        <v>4700</v>
      </c>
      <c r="B4705" s="14">
        <f>'EstRev 6-11'!C106</f>
        <v>95000</v>
      </c>
      <c r="C4705" s="5">
        <f t="shared" ref="C4705:C4743" si="51">A4705-B4705</f>
        <v>-90300</v>
      </c>
      <c r="D4705" s="6"/>
    </row>
    <row r="4706" spans="1:4" x14ac:dyDescent="0.2">
      <c r="A4706" s="3">
        <v>4701</v>
      </c>
      <c r="D4706" s="7"/>
    </row>
    <row r="4707" spans="1:4" x14ac:dyDescent="0.2">
      <c r="A4707" s="3">
        <v>4702</v>
      </c>
      <c r="D4707" s="7"/>
    </row>
    <row r="4708" spans="1:4" x14ac:dyDescent="0.2">
      <c r="A4708" s="3">
        <v>4703</v>
      </c>
      <c r="D4708" s="7"/>
    </row>
    <row r="4709" spans="1:4" x14ac:dyDescent="0.2">
      <c r="A4709" s="3">
        <v>4704</v>
      </c>
      <c r="D4709" s="7"/>
    </row>
    <row r="4710" spans="1:4" x14ac:dyDescent="0.2">
      <c r="A4710" s="3">
        <v>4705</v>
      </c>
      <c r="D4710" s="7"/>
    </row>
    <row r="4711" spans="1:4" x14ac:dyDescent="0.2">
      <c r="A4711" s="3">
        <v>4706</v>
      </c>
      <c r="D4711" s="6" t="s">
        <v>326</v>
      </c>
    </row>
    <row r="4712" spans="1:4" x14ac:dyDescent="0.2">
      <c r="A4712" s="3">
        <v>4707</v>
      </c>
      <c r="D4712" s="6" t="s">
        <v>326</v>
      </c>
    </row>
    <row r="4713" spans="1:4" x14ac:dyDescent="0.2">
      <c r="A4713" s="3">
        <v>4708</v>
      </c>
      <c r="D4713" s="6" t="s">
        <v>326</v>
      </c>
    </row>
    <row r="4714" spans="1:4" x14ac:dyDescent="0.2">
      <c r="A4714" s="3">
        <v>4709</v>
      </c>
      <c r="D4714" s="6" t="s">
        <v>326</v>
      </c>
    </row>
    <row r="4715" spans="1:4" x14ac:dyDescent="0.2">
      <c r="A4715">
        <v>4710</v>
      </c>
      <c r="B4715" s="14">
        <f>'EstRev 6-11'!G138</f>
        <v>0</v>
      </c>
      <c r="C4715" s="5">
        <f t="shared" si="51"/>
        <v>4710</v>
      </c>
      <c r="D4715" s="6"/>
    </row>
    <row r="4716" spans="1:4" x14ac:dyDescent="0.2">
      <c r="A4716" s="3">
        <v>4711</v>
      </c>
      <c r="D4716" s="7"/>
    </row>
    <row r="4717" spans="1:4" x14ac:dyDescent="0.2">
      <c r="A4717" s="3">
        <v>4712</v>
      </c>
      <c r="D4717" s="7"/>
    </row>
    <row r="4718" spans="1:4" x14ac:dyDescent="0.2">
      <c r="A4718" s="3">
        <v>4713</v>
      </c>
      <c r="D4718" s="7"/>
    </row>
    <row r="4719" spans="1:4" x14ac:dyDescent="0.2">
      <c r="A4719" s="3">
        <v>4714</v>
      </c>
      <c r="D4719" s="7"/>
    </row>
    <row r="4720" spans="1:4" x14ac:dyDescent="0.2">
      <c r="A4720" s="3">
        <v>4715</v>
      </c>
      <c r="D4720" s="7"/>
    </row>
    <row r="4721" spans="1:4" x14ac:dyDescent="0.2">
      <c r="A4721" s="3">
        <v>4716</v>
      </c>
      <c r="D4721" s="7"/>
    </row>
    <row r="4722" spans="1:4" x14ac:dyDescent="0.2">
      <c r="A4722" s="3">
        <v>4717</v>
      </c>
      <c r="D4722" s="7"/>
    </row>
    <row r="4723" spans="1:4" x14ac:dyDescent="0.2">
      <c r="A4723" s="3">
        <v>4718</v>
      </c>
      <c r="D4723" s="7"/>
    </row>
    <row r="4724" spans="1:4" x14ac:dyDescent="0.2">
      <c r="A4724" s="3">
        <v>4719</v>
      </c>
      <c r="D4724" s="7"/>
    </row>
    <row r="4725" spans="1:4" x14ac:dyDescent="0.2">
      <c r="A4725" s="3">
        <v>4720</v>
      </c>
      <c r="D4725" s="7"/>
    </row>
    <row r="4726" spans="1:4" x14ac:dyDescent="0.2">
      <c r="A4726" s="3">
        <v>4721</v>
      </c>
      <c r="D4726" s="7"/>
    </row>
    <row r="4727" spans="1:4" x14ac:dyDescent="0.2">
      <c r="A4727" s="3">
        <v>4722</v>
      </c>
      <c r="D4727" s="7"/>
    </row>
    <row r="4728" spans="1:4" x14ac:dyDescent="0.2">
      <c r="A4728" s="3">
        <v>4723</v>
      </c>
      <c r="D4728" s="7"/>
    </row>
    <row r="4729" spans="1:4" x14ac:dyDescent="0.2">
      <c r="A4729" s="3">
        <v>4724</v>
      </c>
      <c r="D4729" s="7"/>
    </row>
    <row r="4730" spans="1:4" x14ac:dyDescent="0.2">
      <c r="A4730" s="3">
        <v>4725</v>
      </c>
      <c r="D4730" s="7"/>
    </row>
    <row r="4731" spans="1:4" x14ac:dyDescent="0.2">
      <c r="A4731" s="3">
        <v>4726</v>
      </c>
      <c r="D4731" s="7"/>
    </row>
    <row r="4732" spans="1:4" x14ac:dyDescent="0.2">
      <c r="A4732" s="3">
        <v>4727</v>
      </c>
      <c r="D4732" s="7"/>
    </row>
    <row r="4733" spans="1:4" x14ac:dyDescent="0.2">
      <c r="A4733" s="3">
        <v>4728</v>
      </c>
      <c r="D4733" s="7"/>
    </row>
    <row r="4734" spans="1:4" x14ac:dyDescent="0.2">
      <c r="A4734" s="3">
        <v>4729</v>
      </c>
      <c r="D4734" s="6" t="s">
        <v>326</v>
      </c>
    </row>
    <row r="4735" spans="1:4" x14ac:dyDescent="0.2">
      <c r="A4735" s="3">
        <v>4730</v>
      </c>
      <c r="D4735" s="6" t="s">
        <v>326</v>
      </c>
    </row>
    <row r="4736" spans="1:4" x14ac:dyDescent="0.2">
      <c r="A4736">
        <v>4731</v>
      </c>
      <c r="B4736" s="14">
        <f>'EstRev 6-11'!C170</f>
        <v>0</v>
      </c>
      <c r="C4736" s="5">
        <f t="shared" si="51"/>
        <v>4731</v>
      </c>
      <c r="D4736" s="6"/>
    </row>
    <row r="4737" spans="1:4" x14ac:dyDescent="0.2">
      <c r="A4737">
        <v>4732</v>
      </c>
      <c r="B4737" s="14">
        <f>'EstRev 6-11'!D170</f>
        <v>0</v>
      </c>
      <c r="C4737" s="5">
        <f t="shared" si="51"/>
        <v>4732</v>
      </c>
      <c r="D4737" s="6"/>
    </row>
    <row r="4738" spans="1:4" x14ac:dyDescent="0.2">
      <c r="A4738">
        <v>4733</v>
      </c>
      <c r="B4738" s="14">
        <f>'EstRev 6-11'!E170</f>
        <v>0</v>
      </c>
      <c r="C4738" s="5">
        <f t="shared" si="51"/>
        <v>4733</v>
      </c>
      <c r="D4738" s="6"/>
    </row>
    <row r="4739" spans="1:4" x14ac:dyDescent="0.2">
      <c r="A4739">
        <v>4734</v>
      </c>
      <c r="B4739" s="14">
        <f>'EstRev 6-11'!F170</f>
        <v>0</v>
      </c>
      <c r="C4739" s="5">
        <f t="shared" si="51"/>
        <v>4734</v>
      </c>
      <c r="D4739" s="6"/>
    </row>
    <row r="4740" spans="1:4" x14ac:dyDescent="0.2">
      <c r="A4740">
        <v>4735</v>
      </c>
      <c r="B4740" s="14">
        <f>'EstRev 6-11'!G170</f>
        <v>0</v>
      </c>
      <c r="C4740" s="5">
        <f t="shared" si="51"/>
        <v>4735</v>
      </c>
      <c r="D4740" s="6"/>
    </row>
    <row r="4741" spans="1:4" x14ac:dyDescent="0.2">
      <c r="A4741">
        <v>4736</v>
      </c>
      <c r="B4741" s="14">
        <f>'EstRev 6-11'!H170</f>
        <v>0</v>
      </c>
      <c r="C4741" s="5">
        <f t="shared" si="51"/>
        <v>4736</v>
      </c>
      <c r="D4741" s="6"/>
    </row>
    <row r="4742" spans="1:4" x14ac:dyDescent="0.2">
      <c r="A4742" s="3">
        <v>4737</v>
      </c>
      <c r="D4742" s="6" t="s">
        <v>326</v>
      </c>
    </row>
    <row r="4743" spans="1:4" x14ac:dyDescent="0.2">
      <c r="A4743">
        <v>4738</v>
      </c>
      <c r="B4743" s="14">
        <f>'EstRev 6-11'!K170</f>
        <v>0</v>
      </c>
      <c r="C4743" s="5">
        <f t="shared" si="51"/>
        <v>4738</v>
      </c>
      <c r="D4743" s="6"/>
    </row>
    <row r="4744" spans="1:4" x14ac:dyDescent="0.2">
      <c r="A4744" s="3">
        <v>4739</v>
      </c>
      <c r="D4744" s="6" t="s">
        <v>326</v>
      </c>
    </row>
    <row r="4745" spans="1:4" x14ac:dyDescent="0.2">
      <c r="A4745">
        <v>4740</v>
      </c>
      <c r="B4745" s="14">
        <f>'EstRev 6-11'!C181</f>
        <v>0</v>
      </c>
      <c r="C4745" s="5">
        <f t="shared" ref="C4745:C4799" si="52">A4745-B4745</f>
        <v>4740</v>
      </c>
      <c r="D4745" s="6"/>
    </row>
    <row r="4746" spans="1:4" x14ac:dyDescent="0.2">
      <c r="A4746">
        <v>4741</v>
      </c>
      <c r="B4746" s="14">
        <f>'EstRev 6-11'!D181</f>
        <v>0</v>
      </c>
      <c r="C4746" s="5">
        <f t="shared" si="52"/>
        <v>4741</v>
      </c>
      <c r="D4746" s="6"/>
    </row>
    <row r="4747" spans="1:4" x14ac:dyDescent="0.2">
      <c r="A4747" s="3">
        <v>4742</v>
      </c>
      <c r="D4747" s="7"/>
    </row>
    <row r="4748" spans="1:4" x14ac:dyDescent="0.2">
      <c r="A4748">
        <v>4743</v>
      </c>
      <c r="B4748" s="14">
        <f>'EstRev 6-11'!F181</f>
        <v>0</v>
      </c>
      <c r="C4748" s="5">
        <f t="shared" si="52"/>
        <v>4743</v>
      </c>
      <c r="D4748" s="6"/>
    </row>
    <row r="4749" spans="1:4" x14ac:dyDescent="0.2">
      <c r="A4749">
        <v>4744</v>
      </c>
      <c r="B4749" s="14">
        <f>'EstRev 6-11'!C182</f>
        <v>0</v>
      </c>
      <c r="C4749" s="5">
        <f t="shared" si="52"/>
        <v>4744</v>
      </c>
      <c r="D4749" s="6"/>
    </row>
    <row r="4750" spans="1:4" x14ac:dyDescent="0.2">
      <c r="A4750">
        <v>4745</v>
      </c>
      <c r="B4750" s="14">
        <f>'EstRev 6-11'!D182</f>
        <v>0</v>
      </c>
      <c r="C4750" s="5">
        <f t="shared" si="52"/>
        <v>4745</v>
      </c>
      <c r="D4750" s="6"/>
    </row>
    <row r="4751" spans="1:4" x14ac:dyDescent="0.2">
      <c r="A4751" s="3">
        <v>4746</v>
      </c>
      <c r="D4751" s="7"/>
    </row>
    <row r="4752" spans="1:4" x14ac:dyDescent="0.2">
      <c r="A4752">
        <v>4747</v>
      </c>
      <c r="B4752" s="14">
        <f>'EstRev 6-11'!F182</f>
        <v>0</v>
      </c>
      <c r="C4752" s="5">
        <f t="shared" si="52"/>
        <v>4747</v>
      </c>
      <c r="D4752" s="7"/>
    </row>
    <row r="4753" spans="1:4" x14ac:dyDescent="0.2">
      <c r="A4753" s="3">
        <v>4748</v>
      </c>
      <c r="D4753" s="6"/>
    </row>
    <row r="4754" spans="1:4" x14ac:dyDescent="0.2">
      <c r="A4754">
        <v>4749</v>
      </c>
      <c r="B4754" s="14">
        <f>'EstRev 6-11'!G181</f>
        <v>0</v>
      </c>
      <c r="C4754" s="5">
        <f t="shared" si="52"/>
        <v>4749</v>
      </c>
      <c r="D4754" s="6"/>
    </row>
    <row r="4755" spans="1:4" x14ac:dyDescent="0.2">
      <c r="A4755">
        <v>4750</v>
      </c>
      <c r="B4755" s="14">
        <f>'EstRev 6-11'!H181</f>
        <v>0</v>
      </c>
      <c r="C4755" s="5">
        <f t="shared" si="52"/>
        <v>4750</v>
      </c>
      <c r="D4755" s="6"/>
    </row>
    <row r="4756" spans="1:4" x14ac:dyDescent="0.2">
      <c r="A4756" s="3">
        <v>4751</v>
      </c>
      <c r="D4756" s="7"/>
    </row>
    <row r="4757" spans="1:4" x14ac:dyDescent="0.2">
      <c r="A4757">
        <v>4752</v>
      </c>
      <c r="B4757" s="14">
        <f>'EstRev 6-11'!G182</f>
        <v>0</v>
      </c>
      <c r="C4757" s="5">
        <f t="shared" si="52"/>
        <v>4752</v>
      </c>
      <c r="D4757" s="6"/>
    </row>
    <row r="4758" spans="1:4" x14ac:dyDescent="0.2">
      <c r="A4758">
        <v>4753</v>
      </c>
      <c r="B4758" s="14">
        <f>'EstRev 6-11'!H182</f>
        <v>0</v>
      </c>
      <c r="C4758" s="5">
        <f t="shared" si="52"/>
        <v>4753</v>
      </c>
      <c r="D4758" s="6"/>
    </row>
    <row r="4759" spans="1:4" x14ac:dyDescent="0.2">
      <c r="A4759" s="3">
        <v>4754</v>
      </c>
      <c r="D4759" s="7"/>
    </row>
    <row r="4760" spans="1:4" x14ac:dyDescent="0.2">
      <c r="A4760">
        <v>4755</v>
      </c>
      <c r="B4760" s="14">
        <f>'EstRev 6-11'!K182</f>
        <v>0</v>
      </c>
      <c r="C4760" s="5">
        <f t="shared" si="52"/>
        <v>4755</v>
      </c>
      <c r="D4760" s="6"/>
    </row>
    <row r="4761" spans="1:4" x14ac:dyDescent="0.2">
      <c r="A4761" s="3">
        <v>4756</v>
      </c>
      <c r="D4761" s="7"/>
    </row>
    <row r="4762" spans="1:4" x14ac:dyDescent="0.2">
      <c r="A4762" s="3">
        <v>4757</v>
      </c>
      <c r="D4762" s="7"/>
    </row>
    <row r="4763" spans="1:4" x14ac:dyDescent="0.2">
      <c r="A4763" s="3">
        <v>4758</v>
      </c>
      <c r="D4763" s="7"/>
    </row>
    <row r="4764" spans="1:4" x14ac:dyDescent="0.2">
      <c r="A4764" s="3">
        <v>4759</v>
      </c>
      <c r="D4764" s="7"/>
    </row>
    <row r="4765" spans="1:4" x14ac:dyDescent="0.2">
      <c r="A4765" s="3">
        <v>4760</v>
      </c>
      <c r="D4765" s="7"/>
    </row>
    <row r="4766" spans="1:4" x14ac:dyDescent="0.2">
      <c r="A4766" s="3">
        <v>4761</v>
      </c>
      <c r="D4766" s="7"/>
    </row>
    <row r="4767" spans="1:4" x14ac:dyDescent="0.2">
      <c r="A4767" s="3">
        <v>4762</v>
      </c>
      <c r="D4767" s="7"/>
    </row>
    <row r="4768" spans="1:4" x14ac:dyDescent="0.2">
      <c r="A4768" s="3">
        <v>4763</v>
      </c>
      <c r="D4768" s="7"/>
    </row>
    <row r="4769" spans="1:4" x14ac:dyDescent="0.2">
      <c r="A4769" s="3">
        <v>4764</v>
      </c>
      <c r="D4769" s="7"/>
    </row>
    <row r="4770" spans="1:4" x14ac:dyDescent="0.2">
      <c r="A4770" s="3">
        <v>4765</v>
      </c>
      <c r="D4770" s="7"/>
    </row>
    <row r="4771" spans="1:4" x14ac:dyDescent="0.2">
      <c r="A4771" s="3">
        <v>4766</v>
      </c>
      <c r="D4771" s="7"/>
    </row>
    <row r="4772" spans="1:4" x14ac:dyDescent="0.2">
      <c r="A4772" s="3">
        <v>4767</v>
      </c>
      <c r="D4772" s="7"/>
    </row>
    <row r="4773" spans="1:4" x14ac:dyDescent="0.2">
      <c r="A4773" s="3">
        <v>4768</v>
      </c>
      <c r="D4773" s="7"/>
    </row>
    <row r="4774" spans="1:4" x14ac:dyDescent="0.2">
      <c r="A4774" s="3">
        <v>4769</v>
      </c>
      <c r="D4774" s="7"/>
    </row>
    <row r="4775" spans="1:4" x14ac:dyDescent="0.2">
      <c r="A4775" s="3">
        <v>4770</v>
      </c>
      <c r="D4775" s="6" t="s">
        <v>326</v>
      </c>
    </row>
    <row r="4776" spans="1:4" x14ac:dyDescent="0.2">
      <c r="A4776" s="3">
        <v>4771</v>
      </c>
      <c r="D4776" s="6" t="s">
        <v>326</v>
      </c>
    </row>
    <row r="4777" spans="1:4" x14ac:dyDescent="0.2">
      <c r="A4777" s="3">
        <v>4772</v>
      </c>
      <c r="D4777" s="6" t="s">
        <v>326</v>
      </c>
    </row>
    <row r="4778" spans="1:4" x14ac:dyDescent="0.2">
      <c r="A4778" s="3">
        <v>4773</v>
      </c>
      <c r="D4778" s="7"/>
    </row>
    <row r="4779" spans="1:4" x14ac:dyDescent="0.2">
      <c r="A4779" s="3">
        <v>4774</v>
      </c>
      <c r="D4779" s="7"/>
    </row>
    <row r="4780" spans="1:4" x14ac:dyDescent="0.2">
      <c r="A4780" s="3">
        <v>4775</v>
      </c>
      <c r="D4780" s="7"/>
    </row>
    <row r="4781" spans="1:4" x14ac:dyDescent="0.2">
      <c r="A4781" s="3">
        <v>4776</v>
      </c>
      <c r="D4781" s="7"/>
    </row>
    <row r="4782" spans="1:4" x14ac:dyDescent="0.2">
      <c r="A4782" s="3">
        <v>4777</v>
      </c>
      <c r="D4782" s="7"/>
    </row>
    <row r="4783" spans="1:4" x14ac:dyDescent="0.2">
      <c r="A4783" s="3">
        <v>4778</v>
      </c>
      <c r="D4783" s="7"/>
    </row>
    <row r="4784" spans="1:4" x14ac:dyDescent="0.2">
      <c r="A4784" s="3">
        <v>4779</v>
      </c>
      <c r="D4784" s="7"/>
    </row>
    <row r="4785" spans="1:4" x14ac:dyDescent="0.2">
      <c r="A4785" s="3">
        <v>4780</v>
      </c>
      <c r="D4785" s="7"/>
    </row>
    <row r="4786" spans="1:4" x14ac:dyDescent="0.2">
      <c r="A4786" s="3">
        <v>4781</v>
      </c>
      <c r="D4786" s="7"/>
    </row>
    <row r="4787" spans="1:4" x14ac:dyDescent="0.2">
      <c r="A4787" s="3">
        <v>4782</v>
      </c>
      <c r="D4787" s="7"/>
    </row>
    <row r="4788" spans="1:4" x14ac:dyDescent="0.2">
      <c r="A4788" s="3">
        <v>4783</v>
      </c>
      <c r="D4788" s="7"/>
    </row>
    <row r="4789" spans="1:4" x14ac:dyDescent="0.2">
      <c r="A4789" s="3">
        <v>4784</v>
      </c>
      <c r="D4789" s="7"/>
    </row>
    <row r="4790" spans="1:4" x14ac:dyDescent="0.2">
      <c r="A4790" s="3">
        <v>4785</v>
      </c>
      <c r="D4790" s="6" t="s">
        <v>326</v>
      </c>
    </row>
    <row r="4791" spans="1:4" x14ac:dyDescent="0.2">
      <c r="A4791" s="3">
        <v>4786</v>
      </c>
      <c r="D4791" s="6" t="s">
        <v>326</v>
      </c>
    </row>
    <row r="4792" spans="1:4" x14ac:dyDescent="0.2">
      <c r="A4792" s="3">
        <v>4787</v>
      </c>
      <c r="D4792" s="6" t="s">
        <v>326</v>
      </c>
    </row>
    <row r="4793" spans="1:4" x14ac:dyDescent="0.2">
      <c r="A4793" s="3">
        <v>4788</v>
      </c>
      <c r="D4793" s="7"/>
    </row>
    <row r="4794" spans="1:4" x14ac:dyDescent="0.2">
      <c r="A4794" s="3">
        <v>4789</v>
      </c>
      <c r="D4794" s="7"/>
    </row>
    <row r="4795" spans="1:4" x14ac:dyDescent="0.2">
      <c r="A4795" s="3">
        <v>4790</v>
      </c>
      <c r="D4795" s="7"/>
    </row>
    <row r="4796" spans="1:4" x14ac:dyDescent="0.2">
      <c r="A4796">
        <v>4791</v>
      </c>
      <c r="B4796" s="14">
        <f>'EstRev 6-11'!C267</f>
        <v>65000</v>
      </c>
      <c r="C4796" s="5">
        <f t="shared" si="52"/>
        <v>-60209</v>
      </c>
      <c r="D4796" s="6"/>
    </row>
    <row r="4797" spans="1:4" x14ac:dyDescent="0.2">
      <c r="A4797">
        <v>4792</v>
      </c>
      <c r="B4797" s="14">
        <f>'EstRev 6-11'!D267</f>
        <v>0</v>
      </c>
      <c r="C4797" s="5">
        <f t="shared" si="52"/>
        <v>4792</v>
      </c>
      <c r="D4797" s="6"/>
    </row>
    <row r="4798" spans="1:4" x14ac:dyDescent="0.2">
      <c r="A4798" s="3">
        <v>4793</v>
      </c>
      <c r="D4798" s="7"/>
    </row>
    <row r="4799" spans="1:4" x14ac:dyDescent="0.2">
      <c r="A4799">
        <v>4794</v>
      </c>
      <c r="B4799" s="14">
        <f>'EstRev 6-11'!F267</f>
        <v>0</v>
      </c>
      <c r="C4799" s="5">
        <f t="shared" si="52"/>
        <v>4794</v>
      </c>
      <c r="D4799" s="6"/>
    </row>
    <row r="4800" spans="1:4" x14ac:dyDescent="0.2">
      <c r="A4800" s="3">
        <v>4795</v>
      </c>
      <c r="D4800" s="7"/>
    </row>
    <row r="4801" spans="1:4" x14ac:dyDescent="0.2">
      <c r="A4801" s="3">
        <v>4796</v>
      </c>
      <c r="D4801" s="6" t="s">
        <v>326</v>
      </c>
    </row>
    <row r="4802" spans="1:4" x14ac:dyDescent="0.2">
      <c r="A4802" s="3">
        <v>4797</v>
      </c>
      <c r="D4802" s="7"/>
    </row>
    <row r="4803" spans="1:4" x14ac:dyDescent="0.2">
      <c r="A4803" s="3">
        <v>4798</v>
      </c>
      <c r="D4803" s="7"/>
    </row>
    <row r="4804" spans="1:4" x14ac:dyDescent="0.2">
      <c r="A4804" s="3">
        <v>4799</v>
      </c>
      <c r="D4804" s="7"/>
    </row>
    <row r="4805" spans="1:4" x14ac:dyDescent="0.2">
      <c r="A4805" s="3">
        <v>4800</v>
      </c>
      <c r="D4805" s="7"/>
    </row>
    <row r="4806" spans="1:4" x14ac:dyDescent="0.2">
      <c r="A4806" s="3">
        <v>4801</v>
      </c>
      <c r="D4806" s="6" t="s">
        <v>327</v>
      </c>
    </row>
    <row r="4807" spans="1:4" x14ac:dyDescent="0.2">
      <c r="A4807" s="3">
        <v>4802</v>
      </c>
      <c r="D4807" s="7"/>
    </row>
    <row r="4808" spans="1:4" x14ac:dyDescent="0.2">
      <c r="A4808">
        <v>4803</v>
      </c>
      <c r="B4808" s="14">
        <f>'EstRev 6-11'!G267</f>
        <v>0</v>
      </c>
      <c r="C4808" s="5">
        <f t="shared" ref="C4808:C4866" si="53">A4808-B4808</f>
        <v>4803</v>
      </c>
      <c r="D4808" s="6"/>
    </row>
    <row r="4809" spans="1:4" x14ac:dyDescent="0.2">
      <c r="A4809">
        <v>4804</v>
      </c>
      <c r="B4809" s="14">
        <f>'EstRev 6-11'!H267</f>
        <v>0</v>
      </c>
      <c r="C4809" s="5">
        <f t="shared" si="53"/>
        <v>4804</v>
      </c>
      <c r="D4809" s="6"/>
    </row>
    <row r="4810" spans="1:4" x14ac:dyDescent="0.2">
      <c r="A4810" s="3">
        <v>4805</v>
      </c>
      <c r="D4810" s="7"/>
    </row>
    <row r="4811" spans="1:4" x14ac:dyDescent="0.2">
      <c r="A4811" s="3">
        <v>4806</v>
      </c>
      <c r="D4811" s="7"/>
    </row>
    <row r="4812" spans="1:4" x14ac:dyDescent="0.2">
      <c r="A4812">
        <v>4807</v>
      </c>
      <c r="B4812" s="14">
        <f>'EstRev 6-11'!K267</f>
        <v>0</v>
      </c>
      <c r="C4812" s="5">
        <f t="shared" si="53"/>
        <v>4807</v>
      </c>
      <c r="D4812" s="6"/>
    </row>
    <row r="4813" spans="1:4" x14ac:dyDescent="0.2">
      <c r="A4813" s="3">
        <v>4808</v>
      </c>
      <c r="D4813" s="7"/>
    </row>
    <row r="4814" spans="1:4" x14ac:dyDescent="0.2">
      <c r="A4814" s="3">
        <v>4809</v>
      </c>
      <c r="D4814" s="7"/>
    </row>
    <row r="4815" spans="1:4" x14ac:dyDescent="0.2">
      <c r="A4815" s="3">
        <v>4810</v>
      </c>
      <c r="D4815" s="7"/>
    </row>
    <row r="4816" spans="1:4" x14ac:dyDescent="0.2">
      <c r="A4816" s="3">
        <v>4811</v>
      </c>
      <c r="D4816" s="6" t="s">
        <v>326</v>
      </c>
    </row>
    <row r="4817" spans="1:4" x14ac:dyDescent="0.2">
      <c r="A4817" s="3">
        <v>4812</v>
      </c>
      <c r="D4817" s="7"/>
    </row>
    <row r="4818" spans="1:4" x14ac:dyDescent="0.2">
      <c r="A4818" s="3">
        <v>4813</v>
      </c>
      <c r="D4818" s="6" t="s">
        <v>720</v>
      </c>
    </row>
    <row r="4819" spans="1:4" x14ac:dyDescent="0.2">
      <c r="A4819" s="3">
        <v>4814</v>
      </c>
      <c r="D4819" s="18" t="s">
        <v>720</v>
      </c>
    </row>
    <row r="4820" spans="1:4" x14ac:dyDescent="0.2">
      <c r="A4820" s="3">
        <v>4815</v>
      </c>
      <c r="D4820" s="18" t="s">
        <v>720</v>
      </c>
    </row>
    <row r="4821" spans="1:4" x14ac:dyDescent="0.2">
      <c r="A4821" s="3">
        <v>4816</v>
      </c>
      <c r="D4821" s="18" t="s">
        <v>720</v>
      </c>
    </row>
    <row r="4822" spans="1:4" x14ac:dyDescent="0.2">
      <c r="A4822" s="3">
        <v>4817</v>
      </c>
      <c r="D4822" s="18" t="s">
        <v>720</v>
      </c>
    </row>
    <row r="4823" spans="1:4" x14ac:dyDescent="0.2">
      <c r="A4823" s="3">
        <v>4818</v>
      </c>
      <c r="D4823" s="18" t="s">
        <v>720</v>
      </c>
    </row>
    <row r="4824" spans="1:4" x14ac:dyDescent="0.2">
      <c r="A4824" s="3">
        <v>4819</v>
      </c>
      <c r="D4824" s="6" t="s">
        <v>326</v>
      </c>
    </row>
    <row r="4825" spans="1:4" x14ac:dyDescent="0.2">
      <c r="A4825" s="3">
        <v>4820</v>
      </c>
      <c r="D4825" s="6" t="s">
        <v>720</v>
      </c>
    </row>
    <row r="4826" spans="1:4" x14ac:dyDescent="0.2">
      <c r="A4826">
        <v>4821</v>
      </c>
      <c r="B4826" s="14">
        <f>'EstRev 6-11'!C123</f>
        <v>0</v>
      </c>
      <c r="C4826" s="5">
        <f t="shared" si="53"/>
        <v>4821</v>
      </c>
      <c r="D4826" s="6"/>
    </row>
    <row r="4827" spans="1:4" x14ac:dyDescent="0.2">
      <c r="A4827">
        <v>4822</v>
      </c>
      <c r="B4827" s="14">
        <f>'EstRev 6-11'!D123</f>
        <v>0</v>
      </c>
      <c r="C4827" s="5">
        <f t="shared" si="53"/>
        <v>4822</v>
      </c>
      <c r="D4827" s="6"/>
    </row>
    <row r="4828" spans="1:4" x14ac:dyDescent="0.2">
      <c r="A4828">
        <v>4823</v>
      </c>
      <c r="B4828" s="14">
        <f>'EstRev 6-11'!E123</f>
        <v>0</v>
      </c>
      <c r="C4828" s="5">
        <f t="shared" si="53"/>
        <v>4823</v>
      </c>
      <c r="D4828" s="6"/>
    </row>
    <row r="4829" spans="1:4" x14ac:dyDescent="0.2">
      <c r="A4829">
        <v>4824</v>
      </c>
      <c r="B4829" s="14">
        <f>'EstRev 6-11'!F123</f>
        <v>0</v>
      </c>
      <c r="C4829" s="5">
        <f t="shared" si="53"/>
        <v>4824</v>
      </c>
      <c r="D4829" s="6"/>
    </row>
    <row r="4830" spans="1:4" x14ac:dyDescent="0.2">
      <c r="A4830">
        <v>4825</v>
      </c>
      <c r="B4830" s="14">
        <f>'EstRev 6-11'!G123</f>
        <v>0</v>
      </c>
      <c r="C4830" s="5">
        <f t="shared" si="53"/>
        <v>4825</v>
      </c>
      <c r="D4830" s="6"/>
    </row>
    <row r="4831" spans="1:4" x14ac:dyDescent="0.2">
      <c r="A4831">
        <v>4826</v>
      </c>
      <c r="B4831" s="14">
        <f>'EstRev 6-11'!H123</f>
        <v>0</v>
      </c>
      <c r="C4831" s="5">
        <f t="shared" si="53"/>
        <v>4826</v>
      </c>
      <c r="D4831" s="6"/>
    </row>
    <row r="4832" spans="1:4" x14ac:dyDescent="0.2">
      <c r="A4832" s="3">
        <v>4827</v>
      </c>
      <c r="D4832" s="6" t="s">
        <v>326</v>
      </c>
    </row>
    <row r="4833" spans="1:4" x14ac:dyDescent="0.2">
      <c r="A4833">
        <v>4828</v>
      </c>
      <c r="B4833" s="14">
        <f>'EstRev 6-11'!K123</f>
        <v>0</v>
      </c>
      <c r="C4833" s="5">
        <f t="shared" si="53"/>
        <v>4828</v>
      </c>
      <c r="D4833" s="6"/>
    </row>
    <row r="4834" spans="1:4" x14ac:dyDescent="0.2">
      <c r="A4834" s="3">
        <v>4829</v>
      </c>
      <c r="D4834" s="7"/>
    </row>
    <row r="4835" spans="1:4" x14ac:dyDescent="0.2">
      <c r="A4835" s="3">
        <v>4830</v>
      </c>
      <c r="D4835" s="7"/>
    </row>
    <row r="4836" spans="1:4" x14ac:dyDescent="0.2">
      <c r="A4836" s="3">
        <v>4831</v>
      </c>
      <c r="D4836" s="7"/>
    </row>
    <row r="4837" spans="1:4" x14ac:dyDescent="0.2">
      <c r="A4837" s="3">
        <v>4832</v>
      </c>
      <c r="D4837" s="7"/>
    </row>
    <row r="4838" spans="1:4" x14ac:dyDescent="0.2">
      <c r="A4838" s="3">
        <v>4833</v>
      </c>
      <c r="D4838" s="7"/>
    </row>
    <row r="4839" spans="1:4" x14ac:dyDescent="0.2">
      <c r="A4839" s="3">
        <v>4834</v>
      </c>
      <c r="D4839" s="7"/>
    </row>
    <row r="4840" spans="1:4" x14ac:dyDescent="0.2">
      <c r="A4840" s="3">
        <v>4835</v>
      </c>
      <c r="D4840" s="7"/>
    </row>
    <row r="4841" spans="1:4" x14ac:dyDescent="0.2">
      <c r="A4841" s="3">
        <v>4836</v>
      </c>
      <c r="D4841" s="7"/>
    </row>
    <row r="4842" spans="1:4" x14ac:dyDescent="0.2">
      <c r="A4842" s="3">
        <v>4837</v>
      </c>
      <c r="D4842" s="7"/>
    </row>
    <row r="4843" spans="1:4" x14ac:dyDescent="0.2">
      <c r="A4843" s="3">
        <v>4838</v>
      </c>
      <c r="D4843" s="6" t="s">
        <v>326</v>
      </c>
    </row>
    <row r="4844" spans="1:4" x14ac:dyDescent="0.2">
      <c r="A4844" s="3">
        <v>4839</v>
      </c>
      <c r="D4844" s="6" t="s">
        <v>326</v>
      </c>
    </row>
    <row r="4845" spans="1:4" x14ac:dyDescent="0.2">
      <c r="A4845" s="3">
        <v>4840</v>
      </c>
      <c r="D4845" s="6" t="s">
        <v>326</v>
      </c>
    </row>
    <row r="4846" spans="1:4" x14ac:dyDescent="0.2">
      <c r="A4846" s="3">
        <v>4841</v>
      </c>
      <c r="D4846" s="7"/>
    </row>
    <row r="4847" spans="1:4" x14ac:dyDescent="0.2">
      <c r="A4847" s="3">
        <v>4842</v>
      </c>
      <c r="D4847" s="7"/>
    </row>
    <row r="4848" spans="1:4" x14ac:dyDescent="0.2">
      <c r="A4848" s="3">
        <v>4843</v>
      </c>
      <c r="D4848" s="7"/>
    </row>
    <row r="4849" spans="1:4" x14ac:dyDescent="0.2">
      <c r="A4849" s="3">
        <v>4844</v>
      </c>
      <c r="D4849" s="7"/>
    </row>
    <row r="4850" spans="1:4" x14ac:dyDescent="0.2">
      <c r="A4850" s="3">
        <v>4845</v>
      </c>
      <c r="D4850" s="7"/>
    </row>
    <row r="4851" spans="1:4" x14ac:dyDescent="0.2">
      <c r="A4851" s="3">
        <v>4846</v>
      </c>
      <c r="D4851" s="7"/>
    </row>
    <row r="4852" spans="1:4" x14ac:dyDescent="0.2">
      <c r="A4852" s="3">
        <v>4847</v>
      </c>
      <c r="D4852" s="7"/>
    </row>
    <row r="4853" spans="1:4" x14ac:dyDescent="0.2">
      <c r="A4853" s="3">
        <v>4848</v>
      </c>
      <c r="D4853" s="7"/>
    </row>
    <row r="4854" spans="1:4" x14ac:dyDescent="0.2">
      <c r="A4854" s="3">
        <v>4849</v>
      </c>
      <c r="D4854" s="7"/>
    </row>
    <row r="4855" spans="1:4" x14ac:dyDescent="0.2">
      <c r="A4855" s="3">
        <v>4850</v>
      </c>
      <c r="D4855" s="7"/>
    </row>
    <row r="4856" spans="1:4" x14ac:dyDescent="0.2">
      <c r="A4856" s="3">
        <v>4851</v>
      </c>
      <c r="D4856" s="7"/>
    </row>
    <row r="4857" spans="1:4" x14ac:dyDescent="0.2">
      <c r="A4857" s="3">
        <v>4852</v>
      </c>
      <c r="D4857" s="7"/>
    </row>
    <row r="4858" spans="1:4" x14ac:dyDescent="0.2">
      <c r="A4858" s="3">
        <v>4853</v>
      </c>
      <c r="D4858" s="7"/>
    </row>
    <row r="4859" spans="1:4" x14ac:dyDescent="0.2">
      <c r="A4859">
        <v>4854</v>
      </c>
      <c r="B4859" s="14">
        <f>'EstRev 6-11'!C164</f>
        <v>0</v>
      </c>
      <c r="C4859" s="5">
        <f t="shared" si="53"/>
        <v>4854</v>
      </c>
      <c r="D4859" s="6"/>
    </row>
    <row r="4860" spans="1:4" x14ac:dyDescent="0.2">
      <c r="A4860">
        <v>4855</v>
      </c>
      <c r="B4860" s="14">
        <f>'EstRev 6-11'!D164</f>
        <v>0</v>
      </c>
      <c r="C4860" s="5">
        <f t="shared" si="53"/>
        <v>4855</v>
      </c>
      <c r="D4860" s="6"/>
    </row>
    <row r="4861" spans="1:4" x14ac:dyDescent="0.2">
      <c r="A4861">
        <v>4856</v>
      </c>
      <c r="B4861" s="14">
        <f>'EstRev 6-11'!E164</f>
        <v>0</v>
      </c>
      <c r="C4861" s="5">
        <f t="shared" si="53"/>
        <v>4856</v>
      </c>
      <c r="D4861" s="6"/>
    </row>
    <row r="4862" spans="1:4" x14ac:dyDescent="0.2">
      <c r="A4862">
        <v>4857</v>
      </c>
      <c r="B4862" s="14">
        <f>'EstRev 6-11'!F164</f>
        <v>0</v>
      </c>
      <c r="C4862" s="5">
        <f t="shared" si="53"/>
        <v>4857</v>
      </c>
      <c r="D4862" s="6"/>
    </row>
    <row r="4863" spans="1:4" x14ac:dyDescent="0.2">
      <c r="A4863">
        <v>4858</v>
      </c>
      <c r="B4863" s="14">
        <f>'EstRev 6-11'!G164</f>
        <v>0</v>
      </c>
      <c r="C4863" s="5">
        <f t="shared" si="53"/>
        <v>4858</v>
      </c>
      <c r="D4863" s="6"/>
    </row>
    <row r="4864" spans="1:4" x14ac:dyDescent="0.2">
      <c r="A4864">
        <v>4859</v>
      </c>
      <c r="B4864" s="14">
        <f>'EstRev 6-11'!H164</f>
        <v>0</v>
      </c>
      <c r="C4864" s="5">
        <f t="shared" si="53"/>
        <v>4859</v>
      </c>
      <c r="D4864" s="6"/>
    </row>
    <row r="4865" spans="1:4" x14ac:dyDescent="0.2">
      <c r="A4865" s="3">
        <v>4860</v>
      </c>
      <c r="D4865" s="7"/>
    </row>
    <row r="4866" spans="1:4" x14ac:dyDescent="0.2">
      <c r="A4866">
        <v>4861</v>
      </c>
      <c r="B4866" s="14">
        <f>'EstRev 6-11'!K164</f>
        <v>0</v>
      </c>
      <c r="C4866" s="5">
        <f t="shared" si="53"/>
        <v>4861</v>
      </c>
      <c r="D4866" s="6"/>
    </row>
    <row r="4867" spans="1:4" x14ac:dyDescent="0.2">
      <c r="A4867" s="3">
        <v>4862</v>
      </c>
      <c r="D4867" s="7"/>
    </row>
    <row r="4868" spans="1:4" x14ac:dyDescent="0.2">
      <c r="A4868" s="3">
        <v>4863</v>
      </c>
      <c r="D4868" s="7"/>
    </row>
    <row r="4869" spans="1:4" x14ac:dyDescent="0.2">
      <c r="A4869" s="3">
        <v>4864</v>
      </c>
      <c r="D4869" s="7"/>
    </row>
    <row r="4870" spans="1:4" x14ac:dyDescent="0.2">
      <c r="A4870" s="3">
        <v>4865</v>
      </c>
      <c r="D4870" s="7"/>
    </row>
    <row r="4871" spans="1:4" x14ac:dyDescent="0.2">
      <c r="A4871" s="3">
        <v>4866</v>
      </c>
      <c r="D4871" s="7"/>
    </row>
    <row r="4872" spans="1:4" x14ac:dyDescent="0.2">
      <c r="A4872" s="3">
        <v>4867</v>
      </c>
      <c r="D4872" s="7"/>
    </row>
    <row r="4873" spans="1:4" x14ac:dyDescent="0.2">
      <c r="A4873" s="3">
        <v>4868</v>
      </c>
      <c r="D4873" s="7"/>
    </row>
    <row r="4874" spans="1:4" x14ac:dyDescent="0.2">
      <c r="A4874" s="3">
        <v>4869</v>
      </c>
      <c r="D4874" s="7"/>
    </row>
    <row r="4875" spans="1:4" x14ac:dyDescent="0.2">
      <c r="A4875" s="3">
        <v>4870</v>
      </c>
      <c r="D4875" s="7"/>
    </row>
    <row r="4876" spans="1:4" x14ac:dyDescent="0.2">
      <c r="A4876" s="3">
        <v>4871</v>
      </c>
      <c r="D4876" s="6" t="s">
        <v>326</v>
      </c>
    </row>
    <row r="4877" spans="1:4" x14ac:dyDescent="0.2">
      <c r="A4877" s="3">
        <v>4872</v>
      </c>
      <c r="D4877" s="6" t="s">
        <v>326</v>
      </c>
    </row>
    <row r="4878" spans="1:4" x14ac:dyDescent="0.2">
      <c r="A4878" s="3">
        <v>4873</v>
      </c>
      <c r="D4878" s="6" t="s">
        <v>326</v>
      </c>
    </row>
    <row r="4879" spans="1:4" x14ac:dyDescent="0.2">
      <c r="A4879" s="3">
        <v>4874</v>
      </c>
      <c r="D4879" s="7"/>
    </row>
    <row r="4880" spans="1:4" x14ac:dyDescent="0.2">
      <c r="A4880" s="3">
        <v>4875</v>
      </c>
      <c r="D4880" s="7"/>
    </row>
    <row r="4881" spans="1:4" x14ac:dyDescent="0.2">
      <c r="A4881" s="3">
        <v>4876</v>
      </c>
      <c r="D4881" s="7"/>
    </row>
    <row r="4882" spans="1:4" x14ac:dyDescent="0.2">
      <c r="A4882" s="3">
        <v>4877</v>
      </c>
      <c r="D4882" s="7"/>
    </row>
    <row r="4883" spans="1:4" x14ac:dyDescent="0.2">
      <c r="A4883" s="3">
        <v>4878</v>
      </c>
      <c r="D4883" s="7"/>
    </row>
    <row r="4884" spans="1:4" x14ac:dyDescent="0.2">
      <c r="A4884" s="3">
        <v>4879</v>
      </c>
      <c r="D4884" s="7"/>
    </row>
    <row r="4885" spans="1:4" x14ac:dyDescent="0.2">
      <c r="A4885" s="3">
        <v>4880</v>
      </c>
      <c r="D4885" s="7"/>
    </row>
    <row r="4886" spans="1:4" x14ac:dyDescent="0.2">
      <c r="A4886" s="3">
        <v>4881</v>
      </c>
      <c r="D4886" s="7"/>
    </row>
    <row r="4887" spans="1:4" x14ac:dyDescent="0.2">
      <c r="A4887" s="3">
        <v>4882</v>
      </c>
      <c r="D4887" s="7"/>
    </row>
    <row r="4888" spans="1:4" x14ac:dyDescent="0.2">
      <c r="A4888">
        <v>4883</v>
      </c>
      <c r="B4888" s="14">
        <f>'EstRev 6-11'!C176</f>
        <v>0</v>
      </c>
      <c r="C4888" s="5">
        <f t="shared" ref="C4888:C4895" si="54">A4888-B4888</f>
        <v>4883</v>
      </c>
      <c r="D4888" s="6"/>
    </row>
    <row r="4889" spans="1:4" x14ac:dyDescent="0.2">
      <c r="A4889">
        <v>4884</v>
      </c>
      <c r="B4889" s="14">
        <f>'EstRev 6-11'!D176</f>
        <v>0</v>
      </c>
      <c r="C4889" s="5">
        <f t="shared" si="54"/>
        <v>4884</v>
      </c>
      <c r="D4889" s="6"/>
    </row>
    <row r="4890" spans="1:4" x14ac:dyDescent="0.2">
      <c r="A4890">
        <v>4885</v>
      </c>
      <c r="B4890" s="14">
        <f>'EstRev 6-11'!F176</f>
        <v>0</v>
      </c>
      <c r="C4890" s="5">
        <f t="shared" si="54"/>
        <v>4885</v>
      </c>
      <c r="D4890" s="6"/>
    </row>
    <row r="4891" spans="1:4" x14ac:dyDescent="0.2">
      <c r="A4891">
        <v>4886</v>
      </c>
      <c r="B4891" s="14">
        <f>'EstRev 6-11'!G176</f>
        <v>0</v>
      </c>
      <c r="C4891" s="5">
        <f t="shared" si="54"/>
        <v>4886</v>
      </c>
      <c r="D4891" s="6"/>
    </row>
    <row r="4892" spans="1:4" x14ac:dyDescent="0.2">
      <c r="A4892">
        <v>4887</v>
      </c>
      <c r="B4892" s="14">
        <f>'EstRev 6-11'!H176</f>
        <v>0</v>
      </c>
      <c r="C4892" s="5">
        <f t="shared" si="54"/>
        <v>4887</v>
      </c>
      <c r="D4892" s="6"/>
    </row>
    <row r="4893" spans="1:4" x14ac:dyDescent="0.2">
      <c r="A4893">
        <v>4888</v>
      </c>
      <c r="B4893" s="14">
        <f>'EstRev 6-11'!K176</f>
        <v>0</v>
      </c>
      <c r="C4893" s="5">
        <f t="shared" si="54"/>
        <v>4888</v>
      </c>
      <c r="D4893" s="6"/>
    </row>
    <row r="4894" spans="1:4" x14ac:dyDescent="0.2">
      <c r="A4894">
        <v>4889</v>
      </c>
      <c r="B4894" s="14">
        <f>'EstRev 6-11'!H177</f>
        <v>0</v>
      </c>
      <c r="C4894" s="5">
        <f t="shared" si="54"/>
        <v>4889</v>
      </c>
      <c r="D4894" s="6"/>
    </row>
    <row r="4895" spans="1:4" x14ac:dyDescent="0.2">
      <c r="A4895">
        <v>4890</v>
      </c>
      <c r="B4895" s="14">
        <f>'EstRev 6-11'!K177</f>
        <v>0</v>
      </c>
      <c r="C4895" s="5">
        <f t="shared" si="54"/>
        <v>4890</v>
      </c>
      <c r="D4895" s="6"/>
    </row>
    <row r="4896" spans="1:4" x14ac:dyDescent="0.2">
      <c r="A4896" s="3">
        <v>4891</v>
      </c>
      <c r="D4896" s="7"/>
    </row>
    <row r="4897" spans="1:4" x14ac:dyDescent="0.2">
      <c r="A4897" s="3">
        <v>4892</v>
      </c>
      <c r="D4897" s="7"/>
    </row>
    <row r="4898" spans="1:4" x14ac:dyDescent="0.2">
      <c r="A4898" s="3">
        <v>4893</v>
      </c>
      <c r="D4898" s="7"/>
    </row>
    <row r="4899" spans="1:4" x14ac:dyDescent="0.2">
      <c r="A4899" s="3">
        <v>4894</v>
      </c>
      <c r="D4899" s="7"/>
    </row>
    <row r="4900" spans="1:4" x14ac:dyDescent="0.2">
      <c r="A4900" s="3">
        <v>4895</v>
      </c>
      <c r="D4900" s="7"/>
    </row>
    <row r="4901" spans="1:4" x14ac:dyDescent="0.2">
      <c r="A4901" s="3">
        <v>4896</v>
      </c>
      <c r="D4901" s="7"/>
    </row>
    <row r="4902" spans="1:4" x14ac:dyDescent="0.2">
      <c r="A4902" s="3">
        <v>4897</v>
      </c>
      <c r="D4902" s="7"/>
    </row>
    <row r="4903" spans="1:4" x14ac:dyDescent="0.2">
      <c r="A4903" s="3">
        <v>4898</v>
      </c>
      <c r="D4903" s="7"/>
    </row>
    <row r="4904" spans="1:4" x14ac:dyDescent="0.2">
      <c r="A4904" s="3">
        <v>4899</v>
      </c>
      <c r="D4904" s="7"/>
    </row>
    <row r="4905" spans="1:4" x14ac:dyDescent="0.2">
      <c r="A4905" s="3">
        <v>4900</v>
      </c>
      <c r="D4905" s="7"/>
    </row>
    <row r="4906" spans="1:4" x14ac:dyDescent="0.2">
      <c r="A4906" s="3">
        <v>4901</v>
      </c>
      <c r="D4906" s="7"/>
    </row>
    <row r="4907" spans="1:4" x14ac:dyDescent="0.2">
      <c r="A4907" s="3">
        <v>4902</v>
      </c>
      <c r="D4907" s="7"/>
    </row>
    <row r="4908" spans="1:4" x14ac:dyDescent="0.2">
      <c r="A4908" s="3">
        <v>4903</v>
      </c>
      <c r="D4908" s="7"/>
    </row>
    <row r="4909" spans="1:4" x14ac:dyDescent="0.2">
      <c r="A4909" s="3">
        <v>4904</v>
      </c>
      <c r="D4909" s="7"/>
    </row>
    <row r="4910" spans="1:4" x14ac:dyDescent="0.2">
      <c r="A4910" s="3">
        <v>4905</v>
      </c>
      <c r="D4910" s="7"/>
    </row>
    <row r="4911" spans="1:4" x14ac:dyDescent="0.2">
      <c r="A4911" s="3">
        <v>4906</v>
      </c>
      <c r="D4911" s="7"/>
    </row>
    <row r="4912" spans="1:4" x14ac:dyDescent="0.2">
      <c r="A4912" s="3">
        <v>4907</v>
      </c>
      <c r="D4912" s="7"/>
    </row>
    <row r="4913" spans="1:4" x14ac:dyDescent="0.2">
      <c r="A4913" s="3">
        <v>4908</v>
      </c>
      <c r="D4913" s="7"/>
    </row>
    <row r="4914" spans="1:4" x14ac:dyDescent="0.2">
      <c r="A4914" s="3">
        <v>4909</v>
      </c>
      <c r="D4914" s="7"/>
    </row>
    <row r="4915" spans="1:4" x14ac:dyDescent="0.2">
      <c r="A4915" s="3">
        <v>4910</v>
      </c>
      <c r="D4915" s="7"/>
    </row>
    <row r="4916" spans="1:4" x14ac:dyDescent="0.2">
      <c r="A4916" s="3">
        <v>4911</v>
      </c>
      <c r="D4916" s="7"/>
    </row>
    <row r="4917" spans="1:4" x14ac:dyDescent="0.2">
      <c r="A4917" s="3">
        <v>4912</v>
      </c>
      <c r="D4917" s="7"/>
    </row>
    <row r="4918" spans="1:4" x14ac:dyDescent="0.2">
      <c r="A4918" s="3">
        <v>4913</v>
      </c>
      <c r="D4918" s="7"/>
    </row>
    <row r="4919" spans="1:4" x14ac:dyDescent="0.2">
      <c r="A4919" s="3">
        <v>4914</v>
      </c>
      <c r="D4919" s="7"/>
    </row>
    <row r="4920" spans="1:4" x14ac:dyDescent="0.2">
      <c r="A4920" s="3">
        <v>4915</v>
      </c>
      <c r="D4920" s="7"/>
    </row>
    <row r="4921" spans="1:4" x14ac:dyDescent="0.2">
      <c r="A4921" s="3">
        <v>4916</v>
      </c>
      <c r="D4921" s="7"/>
    </row>
    <row r="4922" spans="1:4" x14ac:dyDescent="0.2">
      <c r="A4922" s="3">
        <v>4917</v>
      </c>
      <c r="D4922" s="7"/>
    </row>
    <row r="4923" spans="1:4" x14ac:dyDescent="0.2">
      <c r="A4923" s="3">
        <v>4918</v>
      </c>
      <c r="D4923" s="7"/>
    </row>
    <row r="4924" spans="1:4" x14ac:dyDescent="0.2">
      <c r="A4924" s="3">
        <v>4919</v>
      </c>
      <c r="D4924" s="7"/>
    </row>
    <row r="4925" spans="1:4" x14ac:dyDescent="0.2">
      <c r="A4925" s="3">
        <v>4920</v>
      </c>
      <c r="D4925" s="7"/>
    </row>
    <row r="4926" spans="1:4" x14ac:dyDescent="0.2">
      <c r="A4926" s="3">
        <v>4921</v>
      </c>
      <c r="D4926" s="7"/>
    </row>
    <row r="4927" spans="1:4" x14ac:dyDescent="0.2">
      <c r="A4927" s="3">
        <v>4922</v>
      </c>
      <c r="D4927" s="7"/>
    </row>
    <row r="4928" spans="1:4" x14ac:dyDescent="0.2">
      <c r="A4928" s="3">
        <v>4923</v>
      </c>
      <c r="D4928" s="7"/>
    </row>
    <row r="4929" spans="1:4" x14ac:dyDescent="0.2">
      <c r="A4929" s="3">
        <v>4924</v>
      </c>
      <c r="D4929" s="7"/>
    </row>
    <row r="4930" spans="1:4" x14ac:dyDescent="0.2">
      <c r="A4930" s="3">
        <v>4925</v>
      </c>
      <c r="D4930" s="7"/>
    </row>
    <row r="4931" spans="1:4" x14ac:dyDescent="0.2">
      <c r="A4931" s="3">
        <v>4926</v>
      </c>
      <c r="D4931" s="7"/>
    </row>
    <row r="4932" spans="1:4" x14ac:dyDescent="0.2">
      <c r="A4932" s="3">
        <v>4927</v>
      </c>
      <c r="D4932" s="7"/>
    </row>
    <row r="4933" spans="1:4" x14ac:dyDescent="0.2">
      <c r="A4933" s="3">
        <v>4928</v>
      </c>
      <c r="D4933" s="7"/>
    </row>
    <row r="4934" spans="1:4" x14ac:dyDescent="0.2">
      <c r="A4934" s="3">
        <v>4929</v>
      </c>
      <c r="D4934" s="7"/>
    </row>
    <row r="4935" spans="1:4" x14ac:dyDescent="0.2">
      <c r="A4935" s="3">
        <v>4930</v>
      </c>
      <c r="D4935" s="7"/>
    </row>
    <row r="4936" spans="1:4" x14ac:dyDescent="0.2">
      <c r="A4936" s="3">
        <v>4931</v>
      </c>
      <c r="D4936" s="7"/>
    </row>
    <row r="4937" spans="1:4" x14ac:dyDescent="0.2">
      <c r="A4937" s="3">
        <v>4932</v>
      </c>
      <c r="D4937" s="7"/>
    </row>
    <row r="4938" spans="1:4" x14ac:dyDescent="0.2">
      <c r="A4938" s="3">
        <v>4933</v>
      </c>
      <c r="D4938" s="7"/>
    </row>
    <row r="4939" spans="1:4" x14ac:dyDescent="0.2">
      <c r="A4939">
        <v>4934</v>
      </c>
      <c r="D4939" s="6"/>
    </row>
    <row r="4940" spans="1:4" x14ac:dyDescent="0.2">
      <c r="A4940">
        <v>4935</v>
      </c>
      <c r="D4940" s="6"/>
    </row>
    <row r="4941" spans="1:4" x14ac:dyDescent="0.2">
      <c r="A4941">
        <v>4936</v>
      </c>
      <c r="D4941" s="6"/>
    </row>
    <row r="4942" spans="1:4" x14ac:dyDescent="0.2">
      <c r="A4942" s="3">
        <v>4937</v>
      </c>
      <c r="D4942" s="7"/>
    </row>
    <row r="4943" spans="1:4" x14ac:dyDescent="0.2">
      <c r="A4943" s="3">
        <v>4938</v>
      </c>
      <c r="D4943" s="6" t="s">
        <v>326</v>
      </c>
    </row>
    <row r="4944" spans="1:4" x14ac:dyDescent="0.2">
      <c r="A4944">
        <v>4939</v>
      </c>
      <c r="B4944" s="14">
        <f>'EstRev 6-11'!K171</f>
        <v>0</v>
      </c>
      <c r="C4944" s="5">
        <f t="shared" ref="C4944:C4971" si="55">A4944-B4944</f>
        <v>4939</v>
      </c>
      <c r="D4944" s="6"/>
    </row>
    <row r="4945" spans="1:4" x14ac:dyDescent="0.2">
      <c r="A4945" s="3">
        <v>4940</v>
      </c>
      <c r="D4945" s="6"/>
    </row>
    <row r="4946" spans="1:4" x14ac:dyDescent="0.2">
      <c r="A4946" s="3">
        <v>4941</v>
      </c>
      <c r="D4946" s="6"/>
    </row>
    <row r="4947" spans="1:4" x14ac:dyDescent="0.2">
      <c r="A4947" s="3">
        <v>4942</v>
      </c>
      <c r="D4947" s="6"/>
    </row>
    <row r="4948" spans="1:4" x14ac:dyDescent="0.2">
      <c r="A4948" s="3">
        <v>4943</v>
      </c>
      <c r="D4948" s="6"/>
    </row>
    <row r="4949" spans="1:4" x14ac:dyDescent="0.2">
      <c r="A4949" s="3">
        <v>4944</v>
      </c>
      <c r="D4949" s="6"/>
    </row>
    <row r="4950" spans="1:4" x14ac:dyDescent="0.2">
      <c r="A4950" s="3">
        <v>4945</v>
      </c>
      <c r="D4950" s="6"/>
    </row>
    <row r="4951" spans="1:4" x14ac:dyDescent="0.2">
      <c r="A4951" s="3">
        <v>4946</v>
      </c>
      <c r="D4951" s="6"/>
    </row>
    <row r="4952" spans="1:4" x14ac:dyDescent="0.2">
      <c r="A4952" s="3">
        <v>4947</v>
      </c>
      <c r="D4952" s="6"/>
    </row>
    <row r="4953" spans="1:4" x14ac:dyDescent="0.2">
      <c r="A4953" s="3">
        <v>4948</v>
      </c>
      <c r="D4953" s="6"/>
    </row>
    <row r="4954" spans="1:4" x14ac:dyDescent="0.2">
      <c r="A4954" s="3">
        <v>4949</v>
      </c>
      <c r="D4954" s="6"/>
    </row>
    <row r="4955" spans="1:4" x14ac:dyDescent="0.2">
      <c r="A4955" s="4">
        <v>4950</v>
      </c>
      <c r="B4955" s="15">
        <f>'BudgetSum 2-4'!I7</f>
        <v>0</v>
      </c>
      <c r="C4955" s="5">
        <f t="shared" si="55"/>
        <v>4950</v>
      </c>
      <c r="D4955" s="6" t="s">
        <v>671</v>
      </c>
    </row>
    <row r="4956" spans="1:4" x14ac:dyDescent="0.2">
      <c r="A4956">
        <v>4951</v>
      </c>
      <c r="B4956" s="14">
        <f>'BudgetSum 2-4'!C29</f>
        <v>0</v>
      </c>
      <c r="C4956" s="5">
        <f t="shared" si="55"/>
        <v>4951</v>
      </c>
      <c r="D4956" s="6"/>
    </row>
    <row r="4957" spans="1:4" x14ac:dyDescent="0.2">
      <c r="A4957">
        <v>4952</v>
      </c>
      <c r="B4957" s="14">
        <f>'BudgetSum 2-4'!D29</f>
        <v>0</v>
      </c>
      <c r="C4957" s="5">
        <f t="shared" si="55"/>
        <v>4952</v>
      </c>
      <c r="D4957" s="6"/>
    </row>
    <row r="4958" spans="1:4" x14ac:dyDescent="0.2">
      <c r="A4958">
        <v>4953</v>
      </c>
      <c r="B4958" s="14">
        <f>'BudgetSum 2-4'!F29</f>
        <v>0</v>
      </c>
      <c r="C4958" s="5">
        <f t="shared" si="55"/>
        <v>4953</v>
      </c>
      <c r="D4958" s="6"/>
    </row>
    <row r="4959" spans="1:4" x14ac:dyDescent="0.2">
      <c r="A4959" s="3">
        <v>4954</v>
      </c>
      <c r="D4959" s="6" t="s">
        <v>326</v>
      </c>
    </row>
    <row r="4960" spans="1:4" x14ac:dyDescent="0.2">
      <c r="A4960" s="3">
        <v>4955</v>
      </c>
      <c r="D4960" s="6" t="s">
        <v>326</v>
      </c>
    </row>
    <row r="4961" spans="1:4" x14ac:dyDescent="0.2">
      <c r="A4961" s="3">
        <v>4956</v>
      </c>
      <c r="D4961" s="6" t="s">
        <v>326</v>
      </c>
    </row>
    <row r="4962" spans="1:4" x14ac:dyDescent="0.2">
      <c r="A4962" s="3">
        <v>4957</v>
      </c>
      <c r="D4962" s="6" t="s">
        <v>326</v>
      </c>
    </row>
    <row r="4963" spans="1:4" x14ac:dyDescent="0.2">
      <c r="A4963" s="3">
        <v>4958</v>
      </c>
      <c r="D4963" s="6" t="s">
        <v>326</v>
      </c>
    </row>
    <row r="4964" spans="1:4" x14ac:dyDescent="0.2">
      <c r="A4964" s="3">
        <v>4959</v>
      </c>
      <c r="D4964" s="6" t="s">
        <v>326</v>
      </c>
    </row>
    <row r="4965" spans="1:4" x14ac:dyDescent="0.2">
      <c r="A4965" s="3">
        <v>4960</v>
      </c>
      <c r="D4965" s="6" t="s">
        <v>326</v>
      </c>
    </row>
    <row r="4966" spans="1:4" x14ac:dyDescent="0.2">
      <c r="A4966">
        <v>4961</v>
      </c>
      <c r="B4966" s="14">
        <f>'BudgetSum 2-4'!C52</f>
        <v>0</v>
      </c>
      <c r="C4966" s="5">
        <f t="shared" si="55"/>
        <v>4961</v>
      </c>
      <c r="D4966" s="6"/>
    </row>
    <row r="4967" spans="1:4" x14ac:dyDescent="0.2">
      <c r="A4967">
        <v>4962</v>
      </c>
      <c r="B4967" s="14">
        <f>'BudgetSum 2-4'!D52</f>
        <v>0</v>
      </c>
      <c r="C4967" s="5">
        <f t="shared" si="55"/>
        <v>4962</v>
      </c>
      <c r="D4967" s="6"/>
    </row>
    <row r="4968" spans="1:4" x14ac:dyDescent="0.2">
      <c r="A4968">
        <v>4963</v>
      </c>
      <c r="B4968" s="14">
        <f>'BudgetSum 2-4'!F52</f>
        <v>0</v>
      </c>
      <c r="C4968" s="5">
        <f t="shared" si="55"/>
        <v>4963</v>
      </c>
      <c r="D4968" s="6"/>
    </row>
    <row r="4969" spans="1:4" x14ac:dyDescent="0.2">
      <c r="A4969" s="3">
        <v>4964</v>
      </c>
      <c r="D4969" s="6" t="s">
        <v>326</v>
      </c>
    </row>
    <row r="4970" spans="1:4" x14ac:dyDescent="0.2">
      <c r="A4970">
        <v>4965</v>
      </c>
      <c r="B4970" s="14">
        <f>'EstRev 6-11'!C6</f>
        <v>6350</v>
      </c>
      <c r="C4970" s="5">
        <f t="shared" si="55"/>
        <v>-1385</v>
      </c>
      <c r="D4970" s="6"/>
    </row>
    <row r="4971" spans="1:4" x14ac:dyDescent="0.2">
      <c r="A4971">
        <v>4966</v>
      </c>
      <c r="B4971" s="14">
        <f>'EstRev 6-11'!F106</f>
        <v>0</v>
      </c>
      <c r="C4971" s="5">
        <f t="shared" si="55"/>
        <v>4966</v>
      </c>
      <c r="D4971" s="6"/>
    </row>
    <row r="4972" spans="1:4" x14ac:dyDescent="0.2">
      <c r="A4972" s="3">
        <v>4967</v>
      </c>
      <c r="D4972" s="7"/>
    </row>
    <row r="4973" spans="1:4" x14ac:dyDescent="0.2">
      <c r="A4973" s="3">
        <v>4968</v>
      </c>
      <c r="D4973" s="7"/>
    </row>
    <row r="4974" spans="1:4" x14ac:dyDescent="0.2">
      <c r="A4974" s="3">
        <v>4969</v>
      </c>
      <c r="D4974" s="7"/>
    </row>
    <row r="4975" spans="1:4" x14ac:dyDescent="0.2">
      <c r="A4975" s="3">
        <v>4970</v>
      </c>
      <c r="D4975" s="7"/>
    </row>
    <row r="4976" spans="1:4" x14ac:dyDescent="0.2">
      <c r="A4976" s="3">
        <v>4971</v>
      </c>
      <c r="D4976" s="7"/>
    </row>
    <row r="4977" spans="1:4" x14ac:dyDescent="0.2">
      <c r="A4977" s="3">
        <v>4972</v>
      </c>
      <c r="D4977" s="7"/>
    </row>
    <row r="4978" spans="1:4" x14ac:dyDescent="0.2">
      <c r="A4978" s="3">
        <v>4973</v>
      </c>
      <c r="D4978" s="7"/>
    </row>
    <row r="4979" spans="1:4" x14ac:dyDescent="0.2">
      <c r="A4979" s="3">
        <v>4974</v>
      </c>
      <c r="D4979" s="7"/>
    </row>
    <row r="4980" spans="1:4" x14ac:dyDescent="0.2">
      <c r="A4980" s="3">
        <v>4975</v>
      </c>
      <c r="D4980" s="7"/>
    </row>
    <row r="4981" spans="1:4" x14ac:dyDescent="0.2">
      <c r="A4981" s="3">
        <v>4976</v>
      </c>
      <c r="D4981" s="7"/>
    </row>
    <row r="4982" spans="1:4" x14ac:dyDescent="0.2">
      <c r="A4982" s="3">
        <v>4977</v>
      </c>
      <c r="D4982" s="7"/>
    </row>
    <row r="4983" spans="1:4" x14ac:dyDescent="0.2">
      <c r="A4983" s="3">
        <v>4978</v>
      </c>
      <c r="D4983" s="7"/>
    </row>
    <row r="4984" spans="1:4" x14ac:dyDescent="0.2">
      <c r="A4984" s="3">
        <v>4979</v>
      </c>
      <c r="D4984" s="7"/>
    </row>
    <row r="4985" spans="1:4" x14ac:dyDescent="0.2">
      <c r="A4985" s="3">
        <v>4980</v>
      </c>
      <c r="D4985" s="7"/>
    </row>
    <row r="4986" spans="1:4" x14ac:dyDescent="0.2">
      <c r="A4986" s="3">
        <v>4981</v>
      </c>
      <c r="D4986" s="7"/>
    </row>
    <row r="4987" spans="1:4" x14ac:dyDescent="0.2">
      <c r="A4987" s="3">
        <v>4982</v>
      </c>
      <c r="D4987" s="7"/>
    </row>
    <row r="4988" spans="1:4" x14ac:dyDescent="0.2">
      <c r="A4988" s="3">
        <v>4983</v>
      </c>
      <c r="D4988" s="7"/>
    </row>
    <row r="4989" spans="1:4" x14ac:dyDescent="0.2">
      <c r="A4989" s="3">
        <v>4984</v>
      </c>
      <c r="D4989" s="7"/>
    </row>
    <row r="4990" spans="1:4" x14ac:dyDescent="0.2">
      <c r="A4990" s="3">
        <v>4985</v>
      </c>
      <c r="D4990" s="7"/>
    </row>
    <row r="4991" spans="1:4" x14ac:dyDescent="0.2">
      <c r="A4991" s="3">
        <v>4986</v>
      </c>
      <c r="D4991" s="7"/>
    </row>
    <row r="4992" spans="1:4" x14ac:dyDescent="0.2">
      <c r="A4992" s="3">
        <v>4987</v>
      </c>
      <c r="D4992" s="7"/>
    </row>
    <row r="4993" spans="1:4" x14ac:dyDescent="0.2">
      <c r="A4993" s="3">
        <v>4988</v>
      </c>
      <c r="D4993" s="7"/>
    </row>
    <row r="4994" spans="1:4" x14ac:dyDescent="0.2">
      <c r="A4994" s="3">
        <v>4989</v>
      </c>
      <c r="D4994" s="7"/>
    </row>
    <row r="4995" spans="1:4" x14ac:dyDescent="0.2">
      <c r="A4995" s="3">
        <v>4990</v>
      </c>
      <c r="D4995" s="7"/>
    </row>
    <row r="4996" spans="1:4" x14ac:dyDescent="0.2">
      <c r="A4996" s="3">
        <v>4991</v>
      </c>
      <c r="D4996" s="7"/>
    </row>
    <row r="4997" spans="1:4" x14ac:dyDescent="0.2">
      <c r="A4997" s="3">
        <v>4992</v>
      </c>
      <c r="D4997" s="7"/>
    </row>
    <row r="4998" spans="1:4" x14ac:dyDescent="0.2">
      <c r="A4998" s="3">
        <v>4993</v>
      </c>
      <c r="D4998" s="7"/>
    </row>
    <row r="4999" spans="1:4" x14ac:dyDescent="0.2">
      <c r="A4999" s="3">
        <v>4994</v>
      </c>
      <c r="D4999" s="7"/>
    </row>
    <row r="5000" spans="1:4" x14ac:dyDescent="0.2">
      <c r="A5000">
        <v>4995</v>
      </c>
      <c r="B5000" s="14">
        <f>'EstRev 6-11'!C162</f>
        <v>0</v>
      </c>
      <c r="C5000" s="5">
        <f t="shared" ref="C5000:C5063" si="56">A5000-B5000</f>
        <v>4995</v>
      </c>
      <c r="D5000" s="6"/>
    </row>
    <row r="5001" spans="1:4" x14ac:dyDescent="0.2">
      <c r="A5001">
        <v>4996</v>
      </c>
      <c r="B5001" s="14">
        <f>'EstRev 6-11'!D162</f>
        <v>0</v>
      </c>
      <c r="C5001" s="5">
        <f t="shared" si="56"/>
        <v>4996</v>
      </c>
      <c r="D5001" s="6"/>
    </row>
    <row r="5002" spans="1:4" x14ac:dyDescent="0.2">
      <c r="A5002">
        <v>4997</v>
      </c>
      <c r="B5002" s="14">
        <f>'EstRev 6-11'!F162</f>
        <v>0</v>
      </c>
      <c r="C5002" s="5">
        <f t="shared" si="56"/>
        <v>4997</v>
      </c>
      <c r="D5002" s="6"/>
    </row>
    <row r="5003" spans="1:4" x14ac:dyDescent="0.2">
      <c r="A5003">
        <v>4998</v>
      </c>
      <c r="B5003" s="14">
        <f>'EstRev 6-11'!G162</f>
        <v>0</v>
      </c>
      <c r="C5003" s="5">
        <f t="shared" si="56"/>
        <v>4998</v>
      </c>
      <c r="D5003" s="6"/>
    </row>
    <row r="5004" spans="1:4" x14ac:dyDescent="0.2">
      <c r="A5004">
        <v>4999</v>
      </c>
      <c r="B5004" s="14">
        <f>'EstRev 6-11'!C163</f>
        <v>0</v>
      </c>
      <c r="C5004" s="5">
        <f t="shared" si="56"/>
        <v>4999</v>
      </c>
      <c r="D5004" s="6"/>
    </row>
    <row r="5005" spans="1:4" x14ac:dyDescent="0.2">
      <c r="A5005">
        <v>5000</v>
      </c>
      <c r="B5005" s="14">
        <f>'EstRev 6-11'!C5</f>
        <v>691000</v>
      </c>
      <c r="C5005" s="5">
        <f t="shared" si="56"/>
        <v>-686000</v>
      </c>
      <c r="D5005" s="6"/>
    </row>
    <row r="5006" spans="1:4" x14ac:dyDescent="0.2">
      <c r="A5006" s="3">
        <v>5001</v>
      </c>
      <c r="D5006" s="6" t="s">
        <v>326</v>
      </c>
    </row>
    <row r="5007" spans="1:4" x14ac:dyDescent="0.2">
      <c r="A5007">
        <v>5002</v>
      </c>
      <c r="B5007" s="14">
        <f>'EstRev 6-11'!C7</f>
        <v>10000</v>
      </c>
      <c r="C5007" s="5">
        <f t="shared" si="56"/>
        <v>-4998</v>
      </c>
      <c r="D5007" s="6"/>
    </row>
    <row r="5008" spans="1:4" x14ac:dyDescent="0.2">
      <c r="A5008">
        <v>5003</v>
      </c>
      <c r="B5008" s="14">
        <f>'EstRev 6-11'!C10</f>
        <v>0</v>
      </c>
      <c r="C5008" s="5">
        <f t="shared" si="56"/>
        <v>5003</v>
      </c>
      <c r="D5008" s="6"/>
    </row>
    <row r="5009" spans="1:4" x14ac:dyDescent="0.2">
      <c r="A5009">
        <v>5004</v>
      </c>
      <c r="B5009" s="14">
        <f>'EstRev 6-11'!C11</f>
        <v>0</v>
      </c>
      <c r="C5009" s="5">
        <f t="shared" si="56"/>
        <v>5004</v>
      </c>
      <c r="D5009" s="6"/>
    </row>
    <row r="5010" spans="1:4" x14ac:dyDescent="0.2">
      <c r="A5010">
        <v>5005</v>
      </c>
      <c r="B5010" s="14">
        <f>'EstRev 6-11'!C12</f>
        <v>707350</v>
      </c>
      <c r="C5010" s="5">
        <f t="shared" si="56"/>
        <v>-702345</v>
      </c>
      <c r="D5010" s="6"/>
    </row>
    <row r="5011" spans="1:4" x14ac:dyDescent="0.2">
      <c r="A5011">
        <v>5006</v>
      </c>
      <c r="B5011" s="14">
        <f>'EstRev 6-11'!C14</f>
        <v>0</v>
      </c>
      <c r="C5011" s="5">
        <f t="shared" si="56"/>
        <v>5006</v>
      </c>
      <c r="D5011" s="6"/>
    </row>
    <row r="5012" spans="1:4" x14ac:dyDescent="0.2">
      <c r="A5012">
        <v>5007</v>
      </c>
      <c r="B5012" s="14">
        <f>'EstRev 6-11'!C15</f>
        <v>0</v>
      </c>
      <c r="C5012" s="5">
        <f t="shared" si="56"/>
        <v>5007</v>
      </c>
      <c r="D5012" s="6"/>
    </row>
    <row r="5013" spans="1:4" x14ac:dyDescent="0.2">
      <c r="A5013">
        <v>5008</v>
      </c>
      <c r="B5013" s="14">
        <f>'EstRev 6-11'!C16</f>
        <v>31000</v>
      </c>
      <c r="C5013" s="5">
        <f t="shared" si="56"/>
        <v>-25992</v>
      </c>
      <c r="D5013" s="6"/>
    </row>
    <row r="5014" spans="1:4" x14ac:dyDescent="0.2">
      <c r="A5014">
        <v>5009</v>
      </c>
      <c r="B5014" s="14">
        <f>'EstRev 6-11'!C17</f>
        <v>0</v>
      </c>
      <c r="C5014" s="5">
        <f t="shared" si="56"/>
        <v>5009</v>
      </c>
      <c r="D5014" s="6"/>
    </row>
    <row r="5015" spans="1:4" x14ac:dyDescent="0.2">
      <c r="A5015">
        <v>5010</v>
      </c>
      <c r="B5015" s="14">
        <f>'EstRev 6-11'!C18</f>
        <v>31000</v>
      </c>
      <c r="C5015" s="5">
        <f t="shared" si="56"/>
        <v>-25990</v>
      </c>
      <c r="D5015" s="6"/>
    </row>
    <row r="5016" spans="1:4" x14ac:dyDescent="0.2">
      <c r="A5016">
        <v>5011</v>
      </c>
      <c r="B5016" s="14">
        <f>'EstRev 6-11'!C20</f>
        <v>0</v>
      </c>
      <c r="C5016" s="5">
        <f t="shared" si="56"/>
        <v>5011</v>
      </c>
      <c r="D5016" s="6"/>
    </row>
    <row r="5017" spans="1:4" x14ac:dyDescent="0.2">
      <c r="A5017">
        <v>5012</v>
      </c>
      <c r="B5017" s="14">
        <f>'EstRev 6-11'!C21</f>
        <v>0</v>
      </c>
      <c r="C5017" s="5">
        <f t="shared" si="56"/>
        <v>5012</v>
      </c>
      <c r="D5017" s="6"/>
    </row>
    <row r="5018" spans="1:4" x14ac:dyDescent="0.2">
      <c r="A5018">
        <v>5013</v>
      </c>
      <c r="B5018" s="14">
        <f>'EstRev 6-11'!C22</f>
        <v>0</v>
      </c>
      <c r="C5018" s="5">
        <f t="shared" si="56"/>
        <v>5013</v>
      </c>
      <c r="D5018" s="6"/>
    </row>
    <row r="5019" spans="1:4" x14ac:dyDescent="0.2">
      <c r="A5019">
        <v>5014</v>
      </c>
      <c r="B5019" s="14">
        <f>'EstRev 6-11'!C24</f>
        <v>0</v>
      </c>
      <c r="C5019" s="5">
        <f t="shared" si="56"/>
        <v>5014</v>
      </c>
      <c r="D5019" s="6"/>
    </row>
    <row r="5020" spans="1:4" x14ac:dyDescent="0.2">
      <c r="A5020">
        <v>5015</v>
      </c>
      <c r="B5020" s="14">
        <f>'EstRev 6-11'!C25</f>
        <v>0</v>
      </c>
      <c r="C5020" s="5">
        <f t="shared" si="56"/>
        <v>5015</v>
      </c>
      <c r="D5020" s="6"/>
    </row>
    <row r="5021" spans="1:4" x14ac:dyDescent="0.2">
      <c r="A5021">
        <v>5016</v>
      </c>
      <c r="B5021" s="14">
        <f>'EstRev 6-11'!C26</f>
        <v>0</v>
      </c>
      <c r="C5021" s="5">
        <f t="shared" si="56"/>
        <v>5016</v>
      </c>
      <c r="D5021" s="6"/>
    </row>
    <row r="5022" spans="1:4" x14ac:dyDescent="0.2">
      <c r="A5022">
        <v>5017</v>
      </c>
      <c r="B5022" s="14">
        <f>'EstRev 6-11'!C28</f>
        <v>0</v>
      </c>
      <c r="C5022" s="5">
        <f t="shared" si="56"/>
        <v>5017</v>
      </c>
      <c r="D5022" s="6"/>
    </row>
    <row r="5023" spans="1:4" x14ac:dyDescent="0.2">
      <c r="A5023">
        <v>5018</v>
      </c>
      <c r="B5023" s="14">
        <f>'EstRev 6-11'!C29</f>
        <v>0</v>
      </c>
      <c r="C5023" s="5">
        <f t="shared" si="56"/>
        <v>5018</v>
      </c>
      <c r="D5023" s="6"/>
    </row>
    <row r="5024" spans="1:4" x14ac:dyDescent="0.2">
      <c r="A5024">
        <v>5019</v>
      </c>
      <c r="B5024" s="14">
        <f>'EstRev 6-11'!C30</f>
        <v>0</v>
      </c>
      <c r="C5024" s="5">
        <f t="shared" si="56"/>
        <v>5019</v>
      </c>
      <c r="D5024" s="6"/>
    </row>
    <row r="5025" spans="1:4" x14ac:dyDescent="0.2">
      <c r="A5025">
        <v>5020</v>
      </c>
      <c r="B5025" s="14">
        <f>'EstRev 6-11'!C32</f>
        <v>0</v>
      </c>
      <c r="C5025" s="5">
        <f t="shared" si="56"/>
        <v>5020</v>
      </c>
      <c r="D5025" s="6"/>
    </row>
    <row r="5026" spans="1:4" x14ac:dyDescent="0.2">
      <c r="A5026">
        <v>5021</v>
      </c>
      <c r="B5026" s="14">
        <f>'EstRev 6-11'!C33</f>
        <v>0</v>
      </c>
      <c r="C5026" s="5">
        <f t="shared" si="56"/>
        <v>5021</v>
      </c>
      <c r="D5026" s="6"/>
    </row>
    <row r="5027" spans="1:4" x14ac:dyDescent="0.2">
      <c r="A5027">
        <v>5022</v>
      </c>
      <c r="B5027" s="14">
        <f>'EstRev 6-11'!C34</f>
        <v>0</v>
      </c>
      <c r="C5027" s="5">
        <f t="shared" si="56"/>
        <v>5022</v>
      </c>
      <c r="D5027" s="6"/>
    </row>
    <row r="5028" spans="1:4" x14ac:dyDescent="0.2">
      <c r="A5028">
        <v>5023</v>
      </c>
      <c r="B5028" s="14">
        <f>'EstRev 6-11'!C36</f>
        <v>0</v>
      </c>
      <c r="C5028" s="5">
        <f t="shared" si="56"/>
        <v>5023</v>
      </c>
      <c r="D5028" s="6"/>
    </row>
    <row r="5029" spans="1:4" x14ac:dyDescent="0.2">
      <c r="A5029">
        <v>5024</v>
      </c>
      <c r="B5029" s="14">
        <f>'EstRev 6-11'!C37</f>
        <v>0</v>
      </c>
      <c r="C5029" s="5">
        <f t="shared" si="56"/>
        <v>5024</v>
      </c>
      <c r="D5029" s="6"/>
    </row>
    <row r="5030" spans="1:4" x14ac:dyDescent="0.2">
      <c r="A5030">
        <v>5025</v>
      </c>
      <c r="B5030" s="14">
        <f>'EstRev 6-11'!C38</f>
        <v>0</v>
      </c>
      <c r="C5030" s="5">
        <f t="shared" si="56"/>
        <v>5025</v>
      </c>
      <c r="D5030" s="6"/>
    </row>
    <row r="5031" spans="1:4" x14ac:dyDescent="0.2">
      <c r="A5031">
        <v>5026</v>
      </c>
      <c r="B5031" s="14">
        <f>'EstRev 6-11'!C40</f>
        <v>0</v>
      </c>
      <c r="C5031" s="5">
        <f t="shared" si="56"/>
        <v>5026</v>
      </c>
      <c r="D5031" s="6"/>
    </row>
    <row r="5032" spans="1:4" x14ac:dyDescent="0.2">
      <c r="A5032">
        <v>5027</v>
      </c>
      <c r="B5032" s="14">
        <f>'EstRev 6-11'!C65</f>
        <v>6500</v>
      </c>
      <c r="C5032" s="5">
        <f t="shared" si="56"/>
        <v>-1473</v>
      </c>
      <c r="D5032" s="6"/>
    </row>
    <row r="5033" spans="1:4" x14ac:dyDescent="0.2">
      <c r="A5033">
        <v>5028</v>
      </c>
      <c r="B5033" s="14">
        <f>'EstRev 6-11'!C66</f>
        <v>0</v>
      </c>
      <c r="C5033" s="5">
        <f t="shared" si="56"/>
        <v>5028</v>
      </c>
      <c r="D5033" s="6"/>
    </row>
    <row r="5034" spans="1:4" x14ac:dyDescent="0.2">
      <c r="A5034">
        <v>5029</v>
      </c>
      <c r="B5034" s="14">
        <f>'EstRev 6-11'!C67</f>
        <v>6500</v>
      </c>
      <c r="C5034" s="5">
        <f t="shared" si="56"/>
        <v>-1471</v>
      </c>
      <c r="D5034" s="6"/>
    </row>
    <row r="5035" spans="1:4" x14ac:dyDescent="0.2">
      <c r="A5035">
        <v>5030</v>
      </c>
      <c r="B5035" s="14">
        <f>'EstRev 6-11'!C70</f>
        <v>0</v>
      </c>
      <c r="C5035" s="5">
        <f t="shared" si="56"/>
        <v>5030</v>
      </c>
      <c r="D5035" s="6"/>
    </row>
    <row r="5036" spans="1:4" x14ac:dyDescent="0.2">
      <c r="A5036">
        <v>5031</v>
      </c>
      <c r="B5036" s="14">
        <f>'EstRev 6-11'!C71</f>
        <v>470</v>
      </c>
      <c r="C5036" s="5">
        <f t="shared" si="56"/>
        <v>4561</v>
      </c>
      <c r="D5036" s="6"/>
    </row>
    <row r="5037" spans="1:4" x14ac:dyDescent="0.2">
      <c r="A5037">
        <v>5032</v>
      </c>
      <c r="B5037" s="14">
        <f>'EstRev 6-11'!C72</f>
        <v>0</v>
      </c>
      <c r="C5037" s="5">
        <f t="shared" si="56"/>
        <v>5032</v>
      </c>
      <c r="D5037" s="6"/>
    </row>
    <row r="5038" spans="1:4" x14ac:dyDescent="0.2">
      <c r="A5038">
        <v>5033</v>
      </c>
      <c r="B5038" s="14">
        <f>'EstRev 6-11'!C73</f>
        <v>0</v>
      </c>
      <c r="C5038" s="5">
        <f t="shared" si="56"/>
        <v>5033</v>
      </c>
      <c r="D5038" s="6"/>
    </row>
    <row r="5039" spans="1:4" x14ac:dyDescent="0.2">
      <c r="A5039">
        <v>5034</v>
      </c>
      <c r="B5039" s="14">
        <f>'EstRev 6-11'!C74</f>
        <v>0</v>
      </c>
      <c r="C5039" s="5">
        <f t="shared" si="56"/>
        <v>5034</v>
      </c>
      <c r="D5039" s="6"/>
    </row>
    <row r="5040" spans="1:4" x14ac:dyDescent="0.2">
      <c r="A5040">
        <v>5035</v>
      </c>
      <c r="B5040" s="14">
        <f>'EstRev 6-11'!C75</f>
        <v>470</v>
      </c>
      <c r="C5040" s="5">
        <f t="shared" si="56"/>
        <v>4565</v>
      </c>
      <c r="D5040" s="6"/>
    </row>
    <row r="5041" spans="1:4" x14ac:dyDescent="0.2">
      <c r="A5041">
        <v>5036</v>
      </c>
      <c r="B5041" s="14">
        <f>'EstRev 6-11'!C77</f>
        <v>0</v>
      </c>
      <c r="C5041" s="5">
        <f t="shared" si="56"/>
        <v>5036</v>
      </c>
      <c r="D5041" s="6"/>
    </row>
    <row r="5042" spans="1:4" x14ac:dyDescent="0.2">
      <c r="A5042">
        <v>5037</v>
      </c>
      <c r="B5042" s="14">
        <f>'EstRev 6-11'!C78</f>
        <v>0</v>
      </c>
      <c r="C5042" s="5">
        <f t="shared" si="56"/>
        <v>5037</v>
      </c>
      <c r="D5042" s="6"/>
    </row>
    <row r="5043" spans="1:4" x14ac:dyDescent="0.2">
      <c r="A5043">
        <v>5038</v>
      </c>
      <c r="B5043" s="14">
        <f>'EstRev 6-11'!C79</f>
        <v>2200</v>
      </c>
      <c r="C5043" s="5">
        <f t="shared" si="56"/>
        <v>2838</v>
      </c>
      <c r="D5043" s="6"/>
    </row>
    <row r="5044" spans="1:4" x14ac:dyDescent="0.2">
      <c r="A5044">
        <v>5039</v>
      </c>
      <c r="B5044" s="14">
        <f>'EstRev 6-11'!C80</f>
        <v>0</v>
      </c>
      <c r="C5044" s="5">
        <f t="shared" si="56"/>
        <v>5039</v>
      </c>
      <c r="D5044" s="6"/>
    </row>
    <row r="5045" spans="1:4" x14ac:dyDescent="0.2">
      <c r="A5045">
        <v>5040</v>
      </c>
      <c r="B5045" s="14">
        <f>'EstRev 6-11'!C81</f>
        <v>0</v>
      </c>
      <c r="C5045" s="5">
        <f t="shared" si="56"/>
        <v>5040</v>
      </c>
      <c r="D5045" s="6"/>
    </row>
    <row r="5046" spans="1:4" x14ac:dyDescent="0.2">
      <c r="A5046">
        <v>5041</v>
      </c>
      <c r="B5046" s="14">
        <f>'EstRev 6-11'!C83</f>
        <v>2200</v>
      </c>
      <c r="C5046" s="5">
        <f t="shared" si="56"/>
        <v>2841</v>
      </c>
      <c r="D5046" s="6"/>
    </row>
    <row r="5047" spans="1:4" x14ac:dyDescent="0.2">
      <c r="A5047">
        <v>5042</v>
      </c>
      <c r="B5047" s="14">
        <f>'EstRev 6-11'!C86</f>
        <v>1000</v>
      </c>
      <c r="C5047" s="5">
        <f t="shared" si="56"/>
        <v>4042</v>
      </c>
      <c r="D5047" s="6"/>
    </row>
    <row r="5048" spans="1:4" x14ac:dyDescent="0.2">
      <c r="A5048">
        <v>5043</v>
      </c>
      <c r="B5048" s="14">
        <f>'EstRev 6-11'!C87</f>
        <v>0</v>
      </c>
      <c r="C5048" s="5">
        <f t="shared" si="56"/>
        <v>5043</v>
      </c>
      <c r="D5048" s="6"/>
    </row>
    <row r="5049" spans="1:4" x14ac:dyDescent="0.2">
      <c r="A5049">
        <v>5044</v>
      </c>
      <c r="B5049" s="14">
        <f>'EstRev 6-11'!C88</f>
        <v>0</v>
      </c>
      <c r="C5049" s="5">
        <f t="shared" si="56"/>
        <v>5044</v>
      </c>
      <c r="D5049" s="6"/>
    </row>
    <row r="5050" spans="1:4" x14ac:dyDescent="0.2">
      <c r="A5050">
        <v>5045</v>
      </c>
      <c r="B5050" s="14">
        <f>'EstRev 6-11'!C89</f>
        <v>6900</v>
      </c>
      <c r="C5050" s="5">
        <f t="shared" si="56"/>
        <v>-1855</v>
      </c>
      <c r="D5050" s="6"/>
    </row>
    <row r="5051" spans="1:4" x14ac:dyDescent="0.2">
      <c r="A5051">
        <v>5046</v>
      </c>
      <c r="B5051" s="14">
        <f>'EstRev 6-11'!C90</f>
        <v>0</v>
      </c>
      <c r="C5051" s="5">
        <f t="shared" si="56"/>
        <v>5046</v>
      </c>
      <c r="D5051" s="6"/>
    </row>
    <row r="5052" spans="1:4" x14ac:dyDescent="0.2">
      <c r="A5052">
        <v>5047</v>
      </c>
      <c r="B5052" s="14">
        <f>'EstRev 6-11'!C91</f>
        <v>0</v>
      </c>
      <c r="C5052" s="5">
        <f t="shared" si="56"/>
        <v>5047</v>
      </c>
      <c r="D5052" s="6"/>
    </row>
    <row r="5053" spans="1:4" x14ac:dyDescent="0.2">
      <c r="A5053">
        <v>5048</v>
      </c>
      <c r="B5053" s="14">
        <f>'EstRev 6-11'!C92</f>
        <v>0</v>
      </c>
      <c r="C5053" s="5">
        <f t="shared" si="56"/>
        <v>5048</v>
      </c>
      <c r="D5053" s="6"/>
    </row>
    <row r="5054" spans="1:4" x14ac:dyDescent="0.2">
      <c r="A5054">
        <v>5049</v>
      </c>
      <c r="B5054" s="14">
        <f>'EstRev 6-11'!C93</f>
        <v>2000</v>
      </c>
      <c r="C5054" s="5">
        <f t="shared" si="56"/>
        <v>3049</v>
      </c>
      <c r="D5054" s="6"/>
    </row>
    <row r="5055" spans="1:4" x14ac:dyDescent="0.2">
      <c r="A5055">
        <v>5050</v>
      </c>
      <c r="B5055" s="14">
        <f>'EstRev 6-11'!C94</f>
        <v>0</v>
      </c>
      <c r="C5055" s="5">
        <f t="shared" si="56"/>
        <v>5050</v>
      </c>
      <c r="D5055" s="6"/>
    </row>
    <row r="5056" spans="1:4" x14ac:dyDescent="0.2">
      <c r="A5056">
        <v>5051</v>
      </c>
      <c r="B5056" s="14">
        <f>'EstRev 6-11'!C95</f>
        <v>9900</v>
      </c>
      <c r="C5056" s="5">
        <f t="shared" si="56"/>
        <v>-4849</v>
      </c>
      <c r="D5056" s="6"/>
    </row>
    <row r="5057" spans="1:4" x14ac:dyDescent="0.2">
      <c r="A5057">
        <v>5052</v>
      </c>
      <c r="B5057" s="14">
        <f>'EstRev 6-11'!C97</f>
        <v>12000</v>
      </c>
      <c r="C5057" s="5">
        <f t="shared" si="56"/>
        <v>-6948</v>
      </c>
      <c r="D5057" s="6"/>
    </row>
    <row r="5058" spans="1:4" x14ac:dyDescent="0.2">
      <c r="A5058">
        <v>5053</v>
      </c>
      <c r="B5058" s="14">
        <f>'EstRev 6-11'!C98</f>
        <v>0</v>
      </c>
      <c r="C5058" s="5">
        <f t="shared" si="56"/>
        <v>5053</v>
      </c>
      <c r="D5058" s="6"/>
    </row>
    <row r="5059" spans="1:4" x14ac:dyDescent="0.2">
      <c r="A5059">
        <v>5054</v>
      </c>
      <c r="B5059" s="14">
        <f>'EstRev 6-11'!C100</f>
        <v>0</v>
      </c>
      <c r="C5059" s="5">
        <f t="shared" si="56"/>
        <v>5054</v>
      </c>
      <c r="D5059" s="6"/>
    </row>
    <row r="5060" spans="1:4" x14ac:dyDescent="0.2">
      <c r="A5060">
        <v>5055</v>
      </c>
      <c r="B5060" s="14">
        <f>'EstRev 6-11'!C101</f>
        <v>1677</v>
      </c>
      <c r="C5060" s="5">
        <f t="shared" si="56"/>
        <v>3378</v>
      </c>
      <c r="D5060" s="6"/>
    </row>
    <row r="5061" spans="1:4" x14ac:dyDescent="0.2">
      <c r="A5061">
        <v>5056</v>
      </c>
      <c r="B5061" s="14">
        <f>'EstRev 6-11'!C107</f>
        <v>0</v>
      </c>
      <c r="C5061" s="5">
        <f t="shared" si="56"/>
        <v>5056</v>
      </c>
      <c r="D5061" s="6"/>
    </row>
    <row r="5062" spans="1:4" x14ac:dyDescent="0.2">
      <c r="A5062">
        <v>5057</v>
      </c>
      <c r="B5062" s="14">
        <f>'EstRev 6-11'!C108</f>
        <v>0</v>
      </c>
      <c r="C5062" s="5">
        <f t="shared" si="56"/>
        <v>5057</v>
      </c>
      <c r="D5062" s="6"/>
    </row>
    <row r="5063" spans="1:4" x14ac:dyDescent="0.2">
      <c r="A5063">
        <v>5058</v>
      </c>
      <c r="B5063" s="14">
        <f>'EstRev 6-11'!C109</f>
        <v>6000</v>
      </c>
      <c r="C5063" s="5">
        <f t="shared" si="56"/>
        <v>-942</v>
      </c>
      <c r="D5063" s="6"/>
    </row>
    <row r="5064" spans="1:4" x14ac:dyDescent="0.2">
      <c r="A5064">
        <v>5059</v>
      </c>
      <c r="B5064" s="14">
        <f>'EstRev 6-11'!C110</f>
        <v>125177</v>
      </c>
      <c r="C5064" s="5">
        <f t="shared" ref="C5064:C5125" si="57">A5064-B5064</f>
        <v>-120118</v>
      </c>
      <c r="D5064" s="6"/>
    </row>
    <row r="5065" spans="1:4" x14ac:dyDescent="0.2">
      <c r="A5065">
        <v>5060</v>
      </c>
      <c r="B5065" s="14">
        <f>'EstRev 6-11'!C111</f>
        <v>882597</v>
      </c>
      <c r="C5065" s="5">
        <f t="shared" si="57"/>
        <v>-877537</v>
      </c>
      <c r="D5065" s="6"/>
    </row>
    <row r="5066" spans="1:4" x14ac:dyDescent="0.2">
      <c r="A5066">
        <v>5061</v>
      </c>
      <c r="B5066" s="14">
        <f>'EstRev 6-11'!C114</f>
        <v>0</v>
      </c>
      <c r="C5066" s="5">
        <f t="shared" si="57"/>
        <v>5061</v>
      </c>
      <c r="D5066" s="6"/>
    </row>
    <row r="5067" spans="1:4" x14ac:dyDescent="0.2">
      <c r="A5067">
        <v>5062</v>
      </c>
      <c r="B5067" s="14">
        <f>'EstRev 6-11'!C115</f>
        <v>0</v>
      </c>
      <c r="C5067" s="5">
        <f t="shared" si="57"/>
        <v>5062</v>
      </c>
      <c r="D5067" s="6"/>
    </row>
    <row r="5068" spans="1:4" x14ac:dyDescent="0.2">
      <c r="A5068">
        <v>5063</v>
      </c>
      <c r="B5068" s="14">
        <f>'EstRev 6-11'!C116</f>
        <v>0</v>
      </c>
      <c r="C5068" s="5">
        <f t="shared" si="57"/>
        <v>5063</v>
      </c>
      <c r="D5068" s="6"/>
    </row>
    <row r="5069" spans="1:4" x14ac:dyDescent="0.2">
      <c r="A5069">
        <v>5064</v>
      </c>
      <c r="B5069" s="14">
        <f>'EstRev 6-11'!C117</f>
        <v>0</v>
      </c>
      <c r="C5069" s="5">
        <f t="shared" si="57"/>
        <v>5064</v>
      </c>
      <c r="D5069" s="6"/>
    </row>
    <row r="5070" spans="1:4" x14ac:dyDescent="0.2">
      <c r="A5070">
        <v>5065</v>
      </c>
      <c r="B5070" s="14">
        <f>'EstRev 6-11'!C120</f>
        <v>863000</v>
      </c>
      <c r="C5070" s="5">
        <f t="shared" si="57"/>
        <v>-857935</v>
      </c>
      <c r="D5070" s="6"/>
    </row>
    <row r="5071" spans="1:4" x14ac:dyDescent="0.2">
      <c r="A5071">
        <v>5066</v>
      </c>
      <c r="B5071" s="14">
        <f>'EstRev 6-11'!C121</f>
        <v>0</v>
      </c>
      <c r="C5071" s="5">
        <f t="shared" si="57"/>
        <v>5066</v>
      </c>
      <c r="D5071" s="6"/>
    </row>
    <row r="5072" spans="1:4" x14ac:dyDescent="0.2">
      <c r="A5072" s="3">
        <v>5067</v>
      </c>
      <c r="D5072" s="7"/>
    </row>
    <row r="5073" spans="1:4" x14ac:dyDescent="0.2">
      <c r="A5073" s="3">
        <v>5068</v>
      </c>
      <c r="D5073" s="7"/>
    </row>
    <row r="5074" spans="1:4" x14ac:dyDescent="0.2">
      <c r="A5074" s="3">
        <v>5069</v>
      </c>
      <c r="D5074" s="7"/>
    </row>
    <row r="5075" spans="1:4" x14ac:dyDescent="0.2">
      <c r="A5075" s="3">
        <v>5070</v>
      </c>
      <c r="D5075" s="7"/>
    </row>
    <row r="5076" spans="1:4" x14ac:dyDescent="0.2">
      <c r="A5076">
        <v>5071</v>
      </c>
      <c r="B5076" s="14">
        <f>'EstRev 6-11'!C124</f>
        <v>863000</v>
      </c>
      <c r="C5076" s="5">
        <f t="shared" si="57"/>
        <v>-857929</v>
      </c>
      <c r="D5076" s="6"/>
    </row>
    <row r="5077" spans="1:4" x14ac:dyDescent="0.2">
      <c r="A5077">
        <v>5072</v>
      </c>
      <c r="B5077" s="14">
        <f>'EstRev 6-11'!C127</f>
        <v>0</v>
      </c>
      <c r="C5077" s="5">
        <f t="shared" si="57"/>
        <v>5072</v>
      </c>
      <c r="D5077" s="6"/>
    </row>
    <row r="5078" spans="1:4" x14ac:dyDescent="0.2">
      <c r="A5078">
        <v>5073</v>
      </c>
      <c r="B5078" s="14">
        <f>'EstRev 6-11'!C128</f>
        <v>0</v>
      </c>
      <c r="C5078" s="5">
        <f t="shared" si="57"/>
        <v>5073</v>
      </c>
      <c r="D5078" s="6"/>
    </row>
    <row r="5079" spans="1:4" x14ac:dyDescent="0.2">
      <c r="A5079">
        <v>5074</v>
      </c>
      <c r="B5079" s="14">
        <f>'EstRev 6-11'!C129</f>
        <v>0</v>
      </c>
      <c r="C5079" s="5">
        <f t="shared" si="57"/>
        <v>5074</v>
      </c>
      <c r="D5079" s="6"/>
    </row>
    <row r="5080" spans="1:4" x14ac:dyDescent="0.2">
      <c r="A5080" s="3">
        <v>5075</v>
      </c>
      <c r="D5080" s="7"/>
    </row>
    <row r="5081" spans="1:4" x14ac:dyDescent="0.2">
      <c r="A5081">
        <v>5076</v>
      </c>
      <c r="B5081" s="14">
        <f>'EstRev 6-11'!C130</f>
        <v>0</v>
      </c>
      <c r="C5081" s="5">
        <f t="shared" si="57"/>
        <v>5076</v>
      </c>
      <c r="D5081" s="6"/>
    </row>
    <row r="5082" spans="1:4" x14ac:dyDescent="0.2">
      <c r="A5082" s="3">
        <v>5077</v>
      </c>
      <c r="D5082" s="7"/>
    </row>
    <row r="5083" spans="1:4" x14ac:dyDescent="0.2">
      <c r="A5083">
        <v>5078</v>
      </c>
      <c r="B5083" s="14">
        <f>'EstRev 6-11'!C131</f>
        <v>0</v>
      </c>
      <c r="C5083" s="5">
        <f t="shared" si="57"/>
        <v>5078</v>
      </c>
      <c r="D5083" s="6"/>
    </row>
    <row r="5084" spans="1:4" x14ac:dyDescent="0.2">
      <c r="A5084" s="3">
        <v>5079</v>
      </c>
      <c r="D5084" s="7"/>
    </row>
    <row r="5085" spans="1:4" x14ac:dyDescent="0.2">
      <c r="A5085" s="3">
        <v>5080</v>
      </c>
      <c r="D5085" s="7"/>
    </row>
    <row r="5086" spans="1:4" x14ac:dyDescent="0.2">
      <c r="A5086">
        <v>5081</v>
      </c>
      <c r="B5086" s="14">
        <f>'EstRev 6-11'!C132</f>
        <v>0</v>
      </c>
      <c r="C5086" s="5">
        <f t="shared" si="57"/>
        <v>5081</v>
      </c>
      <c r="D5086" s="6"/>
    </row>
    <row r="5087" spans="1:4" x14ac:dyDescent="0.2">
      <c r="A5087" s="3">
        <v>5082</v>
      </c>
      <c r="D5087" s="7"/>
    </row>
    <row r="5088" spans="1:4" x14ac:dyDescent="0.2">
      <c r="A5088" s="3">
        <v>5083</v>
      </c>
      <c r="D5088" s="7"/>
    </row>
    <row r="5089" spans="1:4" x14ac:dyDescent="0.2">
      <c r="A5089" s="3">
        <v>5084</v>
      </c>
      <c r="D5089" s="7"/>
    </row>
    <row r="5090" spans="1:4" x14ac:dyDescent="0.2">
      <c r="A5090" s="3">
        <v>5085</v>
      </c>
      <c r="D5090" s="7"/>
    </row>
    <row r="5091" spans="1:4" x14ac:dyDescent="0.2">
      <c r="A5091">
        <v>5086</v>
      </c>
      <c r="B5091" s="14">
        <f>'EstRev 6-11'!C134</f>
        <v>0</v>
      </c>
      <c r="C5091" s="5">
        <f t="shared" si="57"/>
        <v>5086</v>
      </c>
      <c r="D5091" s="6"/>
    </row>
    <row r="5092" spans="1:4" x14ac:dyDescent="0.2">
      <c r="A5092">
        <v>5087</v>
      </c>
      <c r="B5092" s="14">
        <f>'EstRev 6-11'!C136</f>
        <v>0</v>
      </c>
      <c r="C5092" s="5">
        <f t="shared" si="57"/>
        <v>5087</v>
      </c>
      <c r="D5092" s="6"/>
    </row>
    <row r="5093" spans="1:4" x14ac:dyDescent="0.2">
      <c r="A5093" s="3">
        <v>5088</v>
      </c>
      <c r="D5093" s="7"/>
    </row>
    <row r="5094" spans="1:4" x14ac:dyDescent="0.2">
      <c r="A5094" s="3">
        <v>5089</v>
      </c>
      <c r="D5094" s="6" t="s">
        <v>326</v>
      </c>
    </row>
    <row r="5095" spans="1:4" x14ac:dyDescent="0.2">
      <c r="A5095" s="3">
        <v>5090</v>
      </c>
      <c r="D5095" s="6" t="s">
        <v>326</v>
      </c>
    </row>
    <row r="5096" spans="1:4" x14ac:dyDescent="0.2">
      <c r="A5096">
        <v>5091</v>
      </c>
      <c r="B5096" s="14">
        <f>'EstRev 6-11'!C137</f>
        <v>0</v>
      </c>
      <c r="C5096" s="5">
        <f t="shared" si="57"/>
        <v>5091</v>
      </c>
      <c r="D5096" s="6"/>
    </row>
    <row r="5097" spans="1:4" x14ac:dyDescent="0.2">
      <c r="A5097">
        <v>5092</v>
      </c>
      <c r="B5097" s="14">
        <f>'EstRev 6-11'!C138</f>
        <v>0</v>
      </c>
      <c r="C5097" s="5">
        <f t="shared" si="57"/>
        <v>5092</v>
      </c>
      <c r="D5097" s="6"/>
    </row>
    <row r="5098" spans="1:4" x14ac:dyDescent="0.2">
      <c r="A5098" s="3">
        <v>5093</v>
      </c>
      <c r="D5098" s="7"/>
    </row>
    <row r="5099" spans="1:4" x14ac:dyDescent="0.2">
      <c r="A5099" s="3">
        <v>5094</v>
      </c>
      <c r="D5099" s="7"/>
    </row>
    <row r="5100" spans="1:4" x14ac:dyDescent="0.2">
      <c r="A5100" s="3">
        <v>5095</v>
      </c>
      <c r="D5100" s="7"/>
    </row>
    <row r="5101" spans="1:4" x14ac:dyDescent="0.2">
      <c r="A5101" s="3">
        <v>5096</v>
      </c>
      <c r="D5101" s="7"/>
    </row>
    <row r="5102" spans="1:4" x14ac:dyDescent="0.2">
      <c r="A5102" s="3">
        <v>5097</v>
      </c>
      <c r="D5102" s="7"/>
    </row>
    <row r="5103" spans="1:4" x14ac:dyDescent="0.2">
      <c r="A5103" s="3">
        <v>5098</v>
      </c>
      <c r="D5103" s="7"/>
    </row>
    <row r="5104" spans="1:4" x14ac:dyDescent="0.2">
      <c r="A5104" s="3">
        <v>5099</v>
      </c>
      <c r="D5104" s="7"/>
    </row>
    <row r="5105" spans="1:4" x14ac:dyDescent="0.2">
      <c r="A5105">
        <v>5100</v>
      </c>
      <c r="B5105" s="14">
        <f>'EstRev 6-11'!C143</f>
        <v>10000</v>
      </c>
      <c r="C5105" s="5">
        <f t="shared" si="57"/>
        <v>-4900</v>
      </c>
      <c r="D5105" s="6"/>
    </row>
    <row r="5106" spans="1:4" x14ac:dyDescent="0.2">
      <c r="A5106" s="3">
        <v>5101</v>
      </c>
      <c r="D5106" s="7"/>
    </row>
    <row r="5107" spans="1:4" x14ac:dyDescent="0.2">
      <c r="A5107">
        <v>5102</v>
      </c>
      <c r="B5107" s="14">
        <f>'EstRev 6-11'!C145</f>
        <v>0</v>
      </c>
      <c r="C5107" s="5">
        <f t="shared" si="57"/>
        <v>5102</v>
      </c>
      <c r="D5107" s="6"/>
    </row>
    <row r="5108" spans="1:4" x14ac:dyDescent="0.2">
      <c r="A5108">
        <v>5103</v>
      </c>
      <c r="B5108" s="14">
        <f>'EstRev 6-11'!C146</f>
        <v>0</v>
      </c>
      <c r="C5108" s="5">
        <f t="shared" si="57"/>
        <v>5103</v>
      </c>
      <c r="D5108" s="6"/>
    </row>
    <row r="5109" spans="1:4" x14ac:dyDescent="0.2">
      <c r="A5109">
        <v>5104</v>
      </c>
      <c r="B5109" s="14">
        <f>'EstRev 6-11'!C147</f>
        <v>0</v>
      </c>
      <c r="C5109" s="5">
        <f t="shared" si="57"/>
        <v>5104</v>
      </c>
      <c r="D5109" s="6"/>
    </row>
    <row r="5110" spans="1:4" x14ac:dyDescent="0.2">
      <c r="A5110" s="3">
        <v>5105</v>
      </c>
      <c r="D5110" s="6" t="s">
        <v>326</v>
      </c>
    </row>
    <row r="5111" spans="1:4" x14ac:dyDescent="0.2">
      <c r="A5111">
        <v>5106</v>
      </c>
      <c r="B5111" s="14">
        <f>'EstRev 6-11'!C148</f>
        <v>500</v>
      </c>
      <c r="C5111" s="5">
        <f t="shared" si="57"/>
        <v>4606</v>
      </c>
      <c r="D5111" s="6"/>
    </row>
    <row r="5112" spans="1:4" x14ac:dyDescent="0.2">
      <c r="A5112">
        <v>5107</v>
      </c>
      <c r="B5112" s="14">
        <f>'EstRev 6-11'!C150</f>
        <v>1800</v>
      </c>
      <c r="C5112" s="5">
        <f t="shared" si="57"/>
        <v>3307</v>
      </c>
      <c r="D5112" s="6"/>
    </row>
    <row r="5113" spans="1:4" x14ac:dyDescent="0.2">
      <c r="A5113" s="3">
        <v>5108</v>
      </c>
      <c r="D5113" s="7"/>
    </row>
    <row r="5114" spans="1:4" x14ac:dyDescent="0.2">
      <c r="A5114" s="3">
        <v>5109</v>
      </c>
      <c r="D5114" s="7"/>
    </row>
    <row r="5115" spans="1:4" x14ac:dyDescent="0.2">
      <c r="A5115">
        <v>5110</v>
      </c>
      <c r="B5115" s="14">
        <f>'EstRev 6-11'!C151</f>
        <v>0</v>
      </c>
      <c r="C5115" s="5">
        <f t="shared" si="57"/>
        <v>5110</v>
      </c>
      <c r="D5115" s="6"/>
    </row>
    <row r="5116" spans="1:4" x14ac:dyDescent="0.2">
      <c r="A5116" s="3">
        <v>5111</v>
      </c>
      <c r="D5116" s="7"/>
    </row>
    <row r="5117" spans="1:4" x14ac:dyDescent="0.2">
      <c r="A5117" s="3">
        <v>5112</v>
      </c>
      <c r="D5117" s="7"/>
    </row>
    <row r="5118" spans="1:4" x14ac:dyDescent="0.2">
      <c r="A5118" s="3">
        <v>5113</v>
      </c>
      <c r="D5118" s="7"/>
    </row>
    <row r="5119" spans="1:4" x14ac:dyDescent="0.2">
      <c r="A5119">
        <v>5114</v>
      </c>
      <c r="B5119" s="14">
        <f>'EstRev 6-11'!C154</f>
        <v>0</v>
      </c>
      <c r="C5119" s="5">
        <f t="shared" si="57"/>
        <v>5114</v>
      </c>
      <c r="D5119" s="6"/>
    </row>
    <row r="5120" spans="1:4" x14ac:dyDescent="0.2">
      <c r="A5120" s="3">
        <v>5115</v>
      </c>
      <c r="D5120" s="7"/>
    </row>
    <row r="5121" spans="1:4" x14ac:dyDescent="0.2">
      <c r="A5121">
        <v>5116</v>
      </c>
      <c r="B5121" s="14">
        <f>'EstRev 6-11'!C155</f>
        <v>0</v>
      </c>
      <c r="C5121" s="5">
        <f t="shared" si="57"/>
        <v>5116</v>
      </c>
      <c r="D5121" s="6"/>
    </row>
    <row r="5122" spans="1:4" x14ac:dyDescent="0.2">
      <c r="A5122">
        <v>5117</v>
      </c>
      <c r="B5122" s="14">
        <f>'EstRev 6-11'!C157</f>
        <v>0</v>
      </c>
      <c r="C5122" s="5">
        <f t="shared" si="57"/>
        <v>5117</v>
      </c>
      <c r="D5122" s="6"/>
    </row>
    <row r="5123" spans="1:4" x14ac:dyDescent="0.2">
      <c r="A5123" s="3">
        <v>5118</v>
      </c>
      <c r="D5123" s="7"/>
    </row>
    <row r="5124" spans="1:4" x14ac:dyDescent="0.2">
      <c r="A5124" s="3">
        <v>5119</v>
      </c>
      <c r="D5124" s="7"/>
    </row>
    <row r="5125" spans="1:4" x14ac:dyDescent="0.2">
      <c r="A5125">
        <v>5120</v>
      </c>
      <c r="B5125" s="14">
        <f>'EstRev 6-11'!C158</f>
        <v>0</v>
      </c>
      <c r="C5125" s="5">
        <f t="shared" si="57"/>
        <v>5120</v>
      </c>
      <c r="D5125" s="6"/>
    </row>
    <row r="5126" spans="1:4" x14ac:dyDescent="0.2">
      <c r="A5126" s="3">
        <v>5121</v>
      </c>
      <c r="D5126" s="7"/>
    </row>
    <row r="5127" spans="1:4" x14ac:dyDescent="0.2">
      <c r="A5127" s="3">
        <v>5122</v>
      </c>
      <c r="D5127" s="7"/>
    </row>
    <row r="5128" spans="1:4" x14ac:dyDescent="0.2">
      <c r="A5128" s="3">
        <v>5123</v>
      </c>
      <c r="D5128" s="7"/>
    </row>
    <row r="5129" spans="1:4" x14ac:dyDescent="0.2">
      <c r="A5129" s="3">
        <v>5124</v>
      </c>
      <c r="D5129" s="7"/>
    </row>
    <row r="5130" spans="1:4" x14ac:dyDescent="0.2">
      <c r="A5130" s="3">
        <v>5125</v>
      </c>
      <c r="D5130" s="7"/>
    </row>
    <row r="5131" spans="1:4" x14ac:dyDescent="0.2">
      <c r="A5131">
        <v>5126</v>
      </c>
      <c r="B5131" s="14">
        <f>'EstRev 6-11'!C159</f>
        <v>0</v>
      </c>
      <c r="C5131" s="5">
        <f t="shared" ref="C5131:C5191" si="58">A5131-B5131</f>
        <v>5126</v>
      </c>
      <c r="D5131" s="6"/>
    </row>
    <row r="5132" spans="1:4" x14ac:dyDescent="0.2">
      <c r="A5132" s="3">
        <v>5127</v>
      </c>
      <c r="D5132" s="7"/>
    </row>
    <row r="5133" spans="1:4" x14ac:dyDescent="0.2">
      <c r="A5133" s="3">
        <v>5128</v>
      </c>
      <c r="D5133" s="7"/>
    </row>
    <row r="5134" spans="1:4" x14ac:dyDescent="0.2">
      <c r="A5134" s="3">
        <v>5129</v>
      </c>
      <c r="D5134" s="7"/>
    </row>
    <row r="5135" spans="1:4" x14ac:dyDescent="0.2">
      <c r="A5135" s="3">
        <v>5130</v>
      </c>
      <c r="D5135" s="7"/>
    </row>
    <row r="5136" spans="1:4" x14ac:dyDescent="0.2">
      <c r="A5136" s="3">
        <v>5131</v>
      </c>
      <c r="D5136" s="7"/>
    </row>
    <row r="5137" spans="1:4" x14ac:dyDescent="0.2">
      <c r="A5137" s="3">
        <v>5132</v>
      </c>
      <c r="D5137" s="7"/>
    </row>
    <row r="5138" spans="1:4" x14ac:dyDescent="0.2">
      <c r="A5138">
        <v>5133</v>
      </c>
      <c r="B5138" s="14">
        <f>'EstRev 6-11'!C160</f>
        <v>0</v>
      </c>
      <c r="C5138" s="5">
        <f t="shared" si="58"/>
        <v>5133</v>
      </c>
      <c r="D5138" s="6"/>
    </row>
    <row r="5139" spans="1:4" x14ac:dyDescent="0.2">
      <c r="A5139" s="3">
        <v>5134</v>
      </c>
      <c r="D5139" s="7"/>
    </row>
    <row r="5140" spans="1:4" x14ac:dyDescent="0.2">
      <c r="A5140">
        <v>5135</v>
      </c>
      <c r="B5140" s="14">
        <f>'EstRev 6-11'!C161</f>
        <v>69000</v>
      </c>
      <c r="C5140" s="5">
        <f t="shared" si="58"/>
        <v>-63865</v>
      </c>
      <c r="D5140" s="6"/>
    </row>
    <row r="5141" spans="1:4" x14ac:dyDescent="0.2">
      <c r="A5141" s="3">
        <v>5136</v>
      </c>
      <c r="D5141" s="7"/>
    </row>
    <row r="5142" spans="1:4" x14ac:dyDescent="0.2">
      <c r="A5142" s="3">
        <v>5137</v>
      </c>
      <c r="D5142" s="7"/>
    </row>
    <row r="5143" spans="1:4" x14ac:dyDescent="0.2">
      <c r="A5143" s="3">
        <v>5138</v>
      </c>
      <c r="D5143" s="6" t="s">
        <v>720</v>
      </c>
    </row>
    <row r="5144" spans="1:4" x14ac:dyDescent="0.2">
      <c r="A5144" s="3">
        <v>5139</v>
      </c>
      <c r="D5144" s="6" t="s">
        <v>720</v>
      </c>
    </row>
    <row r="5145" spans="1:4" x14ac:dyDescent="0.2">
      <c r="A5145" s="3">
        <v>5140</v>
      </c>
      <c r="D5145" s="7"/>
    </row>
    <row r="5146" spans="1:4" x14ac:dyDescent="0.2">
      <c r="A5146" s="3">
        <v>5141</v>
      </c>
      <c r="D5146" s="7"/>
    </row>
    <row r="5147" spans="1:4" x14ac:dyDescent="0.2">
      <c r="A5147" s="3">
        <v>5142</v>
      </c>
      <c r="D5147" s="7"/>
    </row>
    <row r="5148" spans="1:4" x14ac:dyDescent="0.2">
      <c r="A5148" s="3">
        <v>5143</v>
      </c>
      <c r="D5148" s="7"/>
    </row>
    <row r="5149" spans="1:4" x14ac:dyDescent="0.2">
      <c r="A5149" s="3">
        <v>5144</v>
      </c>
      <c r="D5149" s="7"/>
    </row>
    <row r="5150" spans="1:4" x14ac:dyDescent="0.2">
      <c r="A5150" s="3">
        <v>5145</v>
      </c>
      <c r="D5150" s="7"/>
    </row>
    <row r="5151" spans="1:4" x14ac:dyDescent="0.2">
      <c r="A5151" s="3">
        <v>5146</v>
      </c>
      <c r="D5151" s="6" t="s">
        <v>326</v>
      </c>
    </row>
    <row r="5152" spans="1:4" x14ac:dyDescent="0.2">
      <c r="A5152" s="3">
        <v>5147</v>
      </c>
      <c r="D5152" s="6" t="s">
        <v>326</v>
      </c>
    </row>
    <row r="5153" spans="1:4" x14ac:dyDescent="0.2">
      <c r="A5153" s="3">
        <v>5148</v>
      </c>
      <c r="D5153" s="6" t="s">
        <v>326</v>
      </c>
    </row>
    <row r="5154" spans="1:4" x14ac:dyDescent="0.2">
      <c r="A5154" s="3">
        <v>5149</v>
      </c>
      <c r="D5154" s="6" t="s">
        <v>326</v>
      </c>
    </row>
    <row r="5155" spans="1:4" x14ac:dyDescent="0.2">
      <c r="A5155" s="3">
        <v>5150</v>
      </c>
      <c r="D5155" s="6" t="s">
        <v>326</v>
      </c>
    </row>
    <row r="5156" spans="1:4" x14ac:dyDescent="0.2">
      <c r="A5156" s="3">
        <v>5151</v>
      </c>
      <c r="D5156" s="6" t="s">
        <v>326</v>
      </c>
    </row>
    <row r="5157" spans="1:4" x14ac:dyDescent="0.2">
      <c r="A5157" s="3">
        <v>5152</v>
      </c>
      <c r="D5157" s="6" t="s">
        <v>326</v>
      </c>
    </row>
    <row r="5158" spans="1:4" x14ac:dyDescent="0.2">
      <c r="A5158">
        <v>5153</v>
      </c>
      <c r="B5158" s="14">
        <f>'EstRev 6-11'!C171</f>
        <v>81300</v>
      </c>
      <c r="C5158" s="5">
        <f t="shared" si="58"/>
        <v>-76147</v>
      </c>
      <c r="D5158" s="6"/>
    </row>
    <row r="5159" spans="1:4" x14ac:dyDescent="0.2">
      <c r="A5159" s="3">
        <v>5154</v>
      </c>
      <c r="D5159" s="7"/>
    </row>
    <row r="5160" spans="1:4" x14ac:dyDescent="0.2">
      <c r="A5160" s="3">
        <v>5155</v>
      </c>
      <c r="D5160" s="7"/>
    </row>
    <row r="5161" spans="1:4" x14ac:dyDescent="0.2">
      <c r="A5161" s="3">
        <v>5156</v>
      </c>
      <c r="D5161" s="7"/>
    </row>
    <row r="5162" spans="1:4" x14ac:dyDescent="0.2">
      <c r="A5162" s="3">
        <v>5157</v>
      </c>
      <c r="D5162" s="7"/>
    </row>
    <row r="5163" spans="1:4" x14ac:dyDescent="0.2">
      <c r="A5163" s="3">
        <v>5158</v>
      </c>
      <c r="D5163" s="7"/>
    </row>
    <row r="5164" spans="1:4" x14ac:dyDescent="0.2">
      <c r="A5164" s="3">
        <v>5159</v>
      </c>
      <c r="D5164" s="7"/>
    </row>
    <row r="5165" spans="1:4" x14ac:dyDescent="0.2">
      <c r="A5165" s="3">
        <v>5160</v>
      </c>
      <c r="D5165" s="7"/>
    </row>
    <row r="5166" spans="1:4" x14ac:dyDescent="0.2">
      <c r="A5166" s="3">
        <v>5161</v>
      </c>
      <c r="D5166" s="7"/>
    </row>
    <row r="5167" spans="1:4" x14ac:dyDescent="0.2">
      <c r="A5167">
        <v>5162</v>
      </c>
      <c r="B5167" s="14">
        <f>'EstRev 6-11'!C172</f>
        <v>944300</v>
      </c>
      <c r="C5167" s="5">
        <f t="shared" si="58"/>
        <v>-939138</v>
      </c>
      <c r="D5167" s="6"/>
    </row>
    <row r="5168" spans="1:4" x14ac:dyDescent="0.2">
      <c r="A5168">
        <v>5163</v>
      </c>
      <c r="B5168" s="14">
        <f>'EstRev 6-11'!C175</f>
        <v>0</v>
      </c>
      <c r="C5168" s="5">
        <f t="shared" si="58"/>
        <v>5163</v>
      </c>
      <c r="D5168" s="6"/>
    </row>
    <row r="5169" spans="1:4" x14ac:dyDescent="0.2">
      <c r="A5169">
        <v>5164</v>
      </c>
      <c r="B5169" s="14">
        <f>'EstRev 6-11'!C177</f>
        <v>0</v>
      </c>
      <c r="C5169" s="5">
        <f t="shared" si="58"/>
        <v>5164</v>
      </c>
      <c r="D5169" s="6"/>
    </row>
    <row r="5170" spans="1:4" x14ac:dyDescent="0.2">
      <c r="A5170" s="3">
        <v>5165</v>
      </c>
      <c r="D5170" s="6" t="s">
        <v>326</v>
      </c>
    </row>
    <row r="5171" spans="1:4" x14ac:dyDescent="0.2">
      <c r="A5171" s="3">
        <v>5166</v>
      </c>
      <c r="D5171" s="6" t="s">
        <v>326</v>
      </c>
    </row>
    <row r="5172" spans="1:4" x14ac:dyDescent="0.2">
      <c r="A5172" s="3">
        <v>5167</v>
      </c>
      <c r="D5172" s="6" t="s">
        <v>326</v>
      </c>
    </row>
    <row r="5173" spans="1:4" x14ac:dyDescent="0.2">
      <c r="A5173" s="3">
        <v>5168</v>
      </c>
      <c r="D5173" s="6" t="s">
        <v>326</v>
      </c>
    </row>
    <row r="5174" spans="1:4" x14ac:dyDescent="0.2">
      <c r="A5174" s="4">
        <v>5169</v>
      </c>
      <c r="B5174" s="14">
        <f>'EstRev 6-11'!C179</f>
        <v>0</v>
      </c>
      <c r="C5174" s="5">
        <f t="shared" si="58"/>
        <v>5169</v>
      </c>
      <c r="D5174" s="6"/>
    </row>
    <row r="5175" spans="1:4" x14ac:dyDescent="0.2">
      <c r="A5175" s="4">
        <v>5170</v>
      </c>
      <c r="B5175" s="14">
        <f>'EstRev 6-11'!C180</f>
        <v>0</v>
      </c>
      <c r="C5175" s="5">
        <f t="shared" si="58"/>
        <v>5170</v>
      </c>
      <c r="D5175" s="6"/>
    </row>
    <row r="5176" spans="1:4" x14ac:dyDescent="0.2">
      <c r="A5176">
        <v>5171</v>
      </c>
      <c r="B5176" s="14">
        <f>'EstRev 6-11'!C183</f>
        <v>0</v>
      </c>
      <c r="C5176" s="5">
        <f t="shared" si="58"/>
        <v>5171</v>
      </c>
      <c r="D5176" s="6"/>
    </row>
    <row r="5177" spans="1:4" x14ac:dyDescent="0.2">
      <c r="A5177">
        <v>5172</v>
      </c>
      <c r="B5177" s="14">
        <f>'EstRev 6-11'!C186</f>
        <v>0</v>
      </c>
      <c r="C5177" s="5">
        <f t="shared" si="58"/>
        <v>5172</v>
      </c>
      <c r="D5177" s="6"/>
    </row>
    <row r="5178" spans="1:4" x14ac:dyDescent="0.2">
      <c r="A5178" s="3">
        <v>5173</v>
      </c>
      <c r="D5178" s="7"/>
    </row>
    <row r="5179" spans="1:4" x14ac:dyDescent="0.2">
      <c r="A5179" s="3">
        <v>5174</v>
      </c>
      <c r="D5179" s="7"/>
    </row>
    <row r="5180" spans="1:4" x14ac:dyDescent="0.2">
      <c r="A5180" s="3">
        <v>5175</v>
      </c>
      <c r="D5180" s="7"/>
    </row>
    <row r="5181" spans="1:4" x14ac:dyDescent="0.2">
      <c r="A5181" s="3">
        <v>5176</v>
      </c>
      <c r="D5181" s="7"/>
    </row>
    <row r="5182" spans="1:4" x14ac:dyDescent="0.2">
      <c r="A5182" s="3">
        <v>5177</v>
      </c>
      <c r="D5182" s="7"/>
    </row>
    <row r="5183" spans="1:4" x14ac:dyDescent="0.2">
      <c r="A5183">
        <v>5178</v>
      </c>
      <c r="B5183" s="14">
        <f>'EstRev 6-11'!C193</f>
        <v>26000</v>
      </c>
      <c r="C5183" s="5">
        <f t="shared" si="58"/>
        <v>-20822</v>
      </c>
      <c r="D5183" s="6"/>
    </row>
    <row r="5184" spans="1:4" x14ac:dyDescent="0.2">
      <c r="A5184">
        <v>5179</v>
      </c>
      <c r="B5184" s="14">
        <f>'EstRev 6-11'!C194</f>
        <v>0</v>
      </c>
      <c r="C5184" s="5">
        <f t="shared" si="58"/>
        <v>5179</v>
      </c>
      <c r="D5184" s="6"/>
    </row>
    <row r="5185" spans="1:4" x14ac:dyDescent="0.2">
      <c r="A5185">
        <v>5180</v>
      </c>
      <c r="B5185" s="14">
        <f>'EstRev 6-11'!C195</f>
        <v>20000</v>
      </c>
      <c r="C5185" s="5">
        <f t="shared" si="58"/>
        <v>-14820</v>
      </c>
      <c r="D5185" s="6"/>
    </row>
    <row r="5186" spans="1:4" x14ac:dyDescent="0.2">
      <c r="A5186">
        <v>5181</v>
      </c>
      <c r="B5186" s="14">
        <f>'EstRev 6-11'!C196</f>
        <v>100000</v>
      </c>
      <c r="C5186" s="5">
        <f t="shared" si="58"/>
        <v>-94819</v>
      </c>
      <c r="D5186" s="6"/>
    </row>
    <row r="5187" spans="1:4" x14ac:dyDescent="0.2">
      <c r="A5187">
        <v>5182</v>
      </c>
      <c r="B5187" s="14">
        <f>'EstRev 6-11'!C197</f>
        <v>0</v>
      </c>
      <c r="C5187" s="5">
        <f t="shared" si="58"/>
        <v>5182</v>
      </c>
      <c r="D5187" s="6"/>
    </row>
    <row r="5188" spans="1:4" x14ac:dyDescent="0.2">
      <c r="A5188" s="3">
        <v>5183</v>
      </c>
      <c r="D5188" s="7"/>
    </row>
    <row r="5189" spans="1:4" x14ac:dyDescent="0.2">
      <c r="A5189" s="3">
        <v>5184</v>
      </c>
      <c r="D5189" s="7"/>
    </row>
    <row r="5190" spans="1:4" x14ac:dyDescent="0.2">
      <c r="A5190">
        <v>5185</v>
      </c>
      <c r="B5190" s="14">
        <f>'EstRev 6-11'!C200</f>
        <v>146000</v>
      </c>
      <c r="C5190" s="5">
        <f t="shared" si="58"/>
        <v>-140815</v>
      </c>
      <c r="D5190" s="6"/>
    </row>
    <row r="5191" spans="1:4" x14ac:dyDescent="0.2">
      <c r="A5191">
        <v>5186</v>
      </c>
      <c r="B5191" s="14">
        <f>'EstRev 6-11'!C202</f>
        <v>91000</v>
      </c>
      <c r="C5191" s="5">
        <f t="shared" si="58"/>
        <v>-85814</v>
      </c>
      <c r="D5191" s="6"/>
    </row>
    <row r="5192" spans="1:4" x14ac:dyDescent="0.2">
      <c r="A5192">
        <v>5187</v>
      </c>
      <c r="B5192" s="14">
        <f>'EstRev 6-11'!C203</f>
        <v>0</v>
      </c>
      <c r="C5192" s="5">
        <f t="shared" ref="C5192:C5254" si="59">A5192-B5192</f>
        <v>5187</v>
      </c>
      <c r="D5192" s="6"/>
    </row>
    <row r="5193" spans="1:4" x14ac:dyDescent="0.2">
      <c r="A5193" s="3">
        <v>5188</v>
      </c>
      <c r="D5193" s="7"/>
    </row>
    <row r="5194" spans="1:4" x14ac:dyDescent="0.2">
      <c r="A5194" s="3">
        <v>5189</v>
      </c>
      <c r="D5194" s="7"/>
    </row>
    <row r="5195" spans="1:4" x14ac:dyDescent="0.2">
      <c r="A5195" s="3">
        <v>5190</v>
      </c>
      <c r="D5195" s="7"/>
    </row>
    <row r="5196" spans="1:4" x14ac:dyDescent="0.2">
      <c r="A5196" s="3">
        <v>5191</v>
      </c>
      <c r="B5196" s="16"/>
      <c r="D5196" s="6" t="s">
        <v>327</v>
      </c>
    </row>
    <row r="5197" spans="1:4" x14ac:dyDescent="0.2">
      <c r="A5197" s="3">
        <v>5192</v>
      </c>
      <c r="B5197" s="16"/>
      <c r="D5197" s="6" t="s">
        <v>327</v>
      </c>
    </row>
    <row r="5198" spans="1:4" x14ac:dyDescent="0.2">
      <c r="A5198" s="3">
        <v>5193</v>
      </c>
      <c r="D5198" s="6" t="s">
        <v>720</v>
      </c>
    </row>
    <row r="5199" spans="1:4" x14ac:dyDescent="0.2">
      <c r="A5199">
        <v>5194</v>
      </c>
      <c r="B5199" s="14">
        <f>'EstRev 6-11'!C204</f>
        <v>0</v>
      </c>
      <c r="C5199" s="5">
        <f t="shared" si="59"/>
        <v>5194</v>
      </c>
      <c r="D5199" s="6"/>
    </row>
    <row r="5200" spans="1:4" x14ac:dyDescent="0.2">
      <c r="A5200">
        <v>5195</v>
      </c>
      <c r="B5200" s="14">
        <f>'EstRev 6-11'!C208</f>
        <v>1700</v>
      </c>
      <c r="C5200" s="5">
        <f t="shared" si="59"/>
        <v>3495</v>
      </c>
      <c r="D5200" s="6"/>
    </row>
    <row r="5201" spans="1:4" x14ac:dyDescent="0.2">
      <c r="A5201" s="3">
        <v>5196</v>
      </c>
      <c r="D5201" s="6" t="s">
        <v>327</v>
      </c>
    </row>
    <row r="5202" spans="1:4" x14ac:dyDescent="0.2">
      <c r="A5202" s="3">
        <v>5197</v>
      </c>
      <c r="D5202" s="7"/>
    </row>
    <row r="5203" spans="1:4" x14ac:dyDescent="0.2">
      <c r="A5203" s="3">
        <v>5198</v>
      </c>
      <c r="D5203" s="7"/>
    </row>
    <row r="5204" spans="1:4" x14ac:dyDescent="0.2">
      <c r="A5204">
        <v>5199</v>
      </c>
      <c r="B5204" s="14">
        <f>'EstRev 6-11'!C206</f>
        <v>191000</v>
      </c>
      <c r="C5204" s="5">
        <f t="shared" si="59"/>
        <v>-185801</v>
      </c>
      <c r="D5204" s="6"/>
    </row>
    <row r="5205" spans="1:4" x14ac:dyDescent="0.2">
      <c r="A5205" s="3">
        <v>5200</v>
      </c>
      <c r="D5205" s="7"/>
    </row>
    <row r="5206" spans="1:4" x14ac:dyDescent="0.2">
      <c r="A5206" s="3">
        <v>5201</v>
      </c>
      <c r="D5206" s="7"/>
    </row>
    <row r="5207" spans="1:4" x14ac:dyDescent="0.2">
      <c r="A5207" s="3">
        <v>5202</v>
      </c>
      <c r="D5207" s="7"/>
    </row>
    <row r="5208" spans="1:4" x14ac:dyDescent="0.2">
      <c r="A5208" s="3">
        <v>5203</v>
      </c>
      <c r="D5208" s="7"/>
    </row>
    <row r="5209" spans="1:4" x14ac:dyDescent="0.2">
      <c r="A5209" s="3">
        <v>5204</v>
      </c>
      <c r="D5209" s="7"/>
    </row>
    <row r="5210" spans="1:4" x14ac:dyDescent="0.2">
      <c r="A5210" s="3">
        <v>5205</v>
      </c>
      <c r="D5210" s="7"/>
    </row>
    <row r="5211" spans="1:4" x14ac:dyDescent="0.2">
      <c r="A5211" s="3">
        <v>5206</v>
      </c>
      <c r="D5211" s="7"/>
    </row>
    <row r="5212" spans="1:4" x14ac:dyDescent="0.2">
      <c r="A5212" s="3">
        <v>5207</v>
      </c>
      <c r="D5212" s="7"/>
    </row>
    <row r="5213" spans="1:4" x14ac:dyDescent="0.2">
      <c r="A5213" s="3">
        <v>5208</v>
      </c>
      <c r="D5213" s="7"/>
    </row>
    <row r="5214" spans="1:4" x14ac:dyDescent="0.2">
      <c r="A5214" s="3">
        <v>5209</v>
      </c>
      <c r="D5214" s="7"/>
    </row>
    <row r="5215" spans="1:4" x14ac:dyDescent="0.2">
      <c r="A5215" s="3">
        <v>5210</v>
      </c>
      <c r="D5215" s="7"/>
    </row>
    <row r="5216" spans="1:4" x14ac:dyDescent="0.2">
      <c r="A5216" s="3">
        <v>5211</v>
      </c>
      <c r="D5216" s="7"/>
    </row>
    <row r="5217" spans="1:4" x14ac:dyDescent="0.2">
      <c r="A5217" s="3">
        <v>5212</v>
      </c>
      <c r="D5217" s="7"/>
    </row>
    <row r="5218" spans="1:4" x14ac:dyDescent="0.2">
      <c r="A5218">
        <v>5213</v>
      </c>
      <c r="B5218" s="14">
        <f>'EstRev 6-11'!C213</f>
        <v>2600</v>
      </c>
      <c r="C5218" s="5">
        <f t="shared" si="59"/>
        <v>2613</v>
      </c>
      <c r="D5218" s="6"/>
    </row>
    <row r="5219" spans="1:4" x14ac:dyDescent="0.2">
      <c r="A5219">
        <v>5214</v>
      </c>
      <c r="B5219" s="14">
        <f>'EstRev 6-11'!C214</f>
        <v>0</v>
      </c>
      <c r="C5219" s="5">
        <f t="shared" si="59"/>
        <v>5214</v>
      </c>
      <c r="D5219" s="6"/>
    </row>
    <row r="5220" spans="1:4" x14ac:dyDescent="0.2">
      <c r="A5220" s="3">
        <v>5215</v>
      </c>
      <c r="D5220" s="7"/>
    </row>
    <row r="5221" spans="1:4" x14ac:dyDescent="0.2">
      <c r="A5221" s="3">
        <v>5216</v>
      </c>
      <c r="D5221" s="7"/>
    </row>
    <row r="5222" spans="1:4" x14ac:dyDescent="0.2">
      <c r="A5222">
        <v>5217</v>
      </c>
      <c r="B5222" s="14">
        <f>'EstRev 6-11'!C215</f>
        <v>63000</v>
      </c>
      <c r="C5222" s="5">
        <f t="shared" si="59"/>
        <v>-57783</v>
      </c>
      <c r="D5222" s="6"/>
    </row>
    <row r="5223" spans="1:4" x14ac:dyDescent="0.2">
      <c r="A5223">
        <v>5218</v>
      </c>
      <c r="B5223" s="14">
        <f>'EstRev 6-11'!C216</f>
        <v>0</v>
      </c>
      <c r="C5223" s="5">
        <f t="shared" si="59"/>
        <v>5218</v>
      </c>
      <c r="D5223" s="6"/>
    </row>
    <row r="5224" spans="1:4" x14ac:dyDescent="0.2">
      <c r="A5224">
        <v>5219</v>
      </c>
      <c r="B5224" s="14">
        <f>'EstRev 6-11'!C217</f>
        <v>0</v>
      </c>
      <c r="C5224" s="5">
        <f t="shared" si="59"/>
        <v>5219</v>
      </c>
      <c r="D5224" s="6"/>
    </row>
    <row r="5225" spans="1:4" x14ac:dyDescent="0.2">
      <c r="A5225" s="3">
        <v>5220</v>
      </c>
      <c r="D5225" s="7"/>
    </row>
    <row r="5226" spans="1:4" x14ac:dyDescent="0.2">
      <c r="A5226" s="3">
        <v>5221</v>
      </c>
      <c r="D5226" s="7"/>
    </row>
    <row r="5227" spans="1:4" x14ac:dyDescent="0.2">
      <c r="A5227" s="3">
        <v>5222</v>
      </c>
      <c r="D5227" s="7"/>
    </row>
    <row r="5228" spans="1:4" x14ac:dyDescent="0.2">
      <c r="A5228" s="3">
        <v>5223</v>
      </c>
      <c r="D5228" s="7"/>
    </row>
    <row r="5229" spans="1:4" x14ac:dyDescent="0.2">
      <c r="A5229" s="3">
        <v>5224</v>
      </c>
      <c r="D5229" s="7"/>
    </row>
    <row r="5230" spans="1:4" x14ac:dyDescent="0.2">
      <c r="A5230">
        <v>5225</v>
      </c>
      <c r="B5230" s="14">
        <f>'EstRev 6-11'!C219</f>
        <v>65600</v>
      </c>
      <c r="C5230" s="5">
        <f t="shared" si="59"/>
        <v>-60375</v>
      </c>
      <c r="D5230" s="6"/>
    </row>
    <row r="5231" spans="1:4" x14ac:dyDescent="0.2">
      <c r="A5231" s="3">
        <v>5226</v>
      </c>
      <c r="D5231" s="7"/>
    </row>
    <row r="5232" spans="1:4" x14ac:dyDescent="0.2">
      <c r="A5232" s="3">
        <v>5227</v>
      </c>
      <c r="D5232" s="7"/>
    </row>
    <row r="5233" spans="1:4" x14ac:dyDescent="0.2">
      <c r="A5233" s="3">
        <v>5228</v>
      </c>
      <c r="D5233" s="7"/>
    </row>
    <row r="5234" spans="1:4" x14ac:dyDescent="0.2">
      <c r="A5234" s="3">
        <v>5229</v>
      </c>
      <c r="D5234" s="7"/>
    </row>
    <row r="5235" spans="1:4" x14ac:dyDescent="0.2">
      <c r="A5235" s="3">
        <v>5230</v>
      </c>
      <c r="D5235" s="6" t="s">
        <v>327</v>
      </c>
    </row>
    <row r="5236" spans="1:4" x14ac:dyDescent="0.2">
      <c r="A5236" s="3">
        <v>5231</v>
      </c>
      <c r="D5236" s="7"/>
    </row>
    <row r="5237" spans="1:4" x14ac:dyDescent="0.2">
      <c r="A5237" s="3">
        <v>5232</v>
      </c>
      <c r="D5237" s="7"/>
    </row>
    <row r="5238" spans="1:4" x14ac:dyDescent="0.2">
      <c r="A5238" s="3">
        <v>5233</v>
      </c>
      <c r="D5238" s="7"/>
    </row>
    <row r="5239" spans="1:4" x14ac:dyDescent="0.2">
      <c r="A5239" s="3">
        <v>5234</v>
      </c>
      <c r="D5239" s="7"/>
    </row>
    <row r="5240" spans="1:4" x14ac:dyDescent="0.2">
      <c r="A5240" s="3">
        <v>5235</v>
      </c>
      <c r="D5240" s="6" t="s">
        <v>327</v>
      </c>
    </row>
    <row r="5241" spans="1:4" x14ac:dyDescent="0.2">
      <c r="A5241" s="3">
        <v>5236</v>
      </c>
      <c r="D5241" s="6" t="s">
        <v>327</v>
      </c>
    </row>
    <row r="5242" spans="1:4" x14ac:dyDescent="0.2">
      <c r="A5242" s="3">
        <v>5237</v>
      </c>
      <c r="D5242" s="7"/>
    </row>
    <row r="5243" spans="1:4" x14ac:dyDescent="0.2">
      <c r="A5243" s="3">
        <v>5238</v>
      </c>
      <c r="D5243" s="7"/>
    </row>
    <row r="5244" spans="1:4" x14ac:dyDescent="0.2">
      <c r="A5244" s="3">
        <v>5239</v>
      </c>
      <c r="D5244" s="7"/>
    </row>
    <row r="5245" spans="1:4" x14ac:dyDescent="0.2">
      <c r="A5245">
        <v>5240</v>
      </c>
      <c r="B5245" s="14">
        <f>'EstRev 6-11'!C221</f>
        <v>0</v>
      </c>
      <c r="C5245" s="5">
        <f t="shared" si="59"/>
        <v>5240</v>
      </c>
      <c r="D5245" s="6"/>
    </row>
    <row r="5246" spans="1:4" x14ac:dyDescent="0.2">
      <c r="A5246" s="3">
        <v>5241</v>
      </c>
      <c r="D5246" s="7"/>
    </row>
    <row r="5247" spans="1:4" x14ac:dyDescent="0.2">
      <c r="A5247" s="3">
        <v>5242</v>
      </c>
      <c r="D5247" s="7"/>
    </row>
    <row r="5248" spans="1:4" x14ac:dyDescent="0.2">
      <c r="A5248">
        <v>5243</v>
      </c>
      <c r="B5248" s="14">
        <f>'EstRev 6-11'!C223</f>
        <v>0</v>
      </c>
      <c r="C5248" s="5">
        <f t="shared" si="59"/>
        <v>5243</v>
      </c>
      <c r="D5248" s="6"/>
    </row>
    <row r="5249" spans="1:4" x14ac:dyDescent="0.2">
      <c r="A5249" s="3">
        <v>5244</v>
      </c>
      <c r="D5249" s="7"/>
    </row>
    <row r="5250" spans="1:4" x14ac:dyDescent="0.2">
      <c r="A5250" s="3">
        <v>5245</v>
      </c>
      <c r="D5250" s="7"/>
    </row>
    <row r="5251" spans="1:4" x14ac:dyDescent="0.2">
      <c r="A5251" s="3">
        <v>5246</v>
      </c>
      <c r="D5251" s="7"/>
    </row>
    <row r="5252" spans="1:4" x14ac:dyDescent="0.2">
      <c r="A5252" s="3">
        <v>5247</v>
      </c>
      <c r="D5252" s="7"/>
    </row>
    <row r="5253" spans="1:4" x14ac:dyDescent="0.2">
      <c r="A5253" s="3">
        <v>5248</v>
      </c>
      <c r="D5253" s="7"/>
    </row>
    <row r="5254" spans="1:4" x14ac:dyDescent="0.2">
      <c r="A5254">
        <v>5249</v>
      </c>
      <c r="B5254" s="14">
        <f>'EstRev 6-11'!C224</f>
        <v>0</v>
      </c>
      <c r="C5254" s="5">
        <f t="shared" si="59"/>
        <v>5249</v>
      </c>
      <c r="D5254" s="6"/>
    </row>
    <row r="5255" spans="1:4" x14ac:dyDescent="0.2">
      <c r="A5255" s="3">
        <v>5250</v>
      </c>
      <c r="D5255" s="7"/>
    </row>
    <row r="5256" spans="1:4" x14ac:dyDescent="0.2">
      <c r="A5256">
        <v>5251</v>
      </c>
      <c r="B5256" s="14">
        <f>'EstRev 6-11'!C257</f>
        <v>0</v>
      </c>
      <c r="C5256" s="5">
        <f t="shared" ref="C5256:C5319" si="60">A5256-B5256</f>
        <v>5251</v>
      </c>
      <c r="D5256" s="6"/>
    </row>
    <row r="5257" spans="1:4" x14ac:dyDescent="0.2">
      <c r="A5257" s="3">
        <v>5252</v>
      </c>
      <c r="D5257" s="6" t="s">
        <v>720</v>
      </c>
    </row>
    <row r="5258" spans="1:4" x14ac:dyDescent="0.2">
      <c r="A5258" s="3">
        <v>5253</v>
      </c>
      <c r="D5258" s="7"/>
    </row>
    <row r="5259" spans="1:4" x14ac:dyDescent="0.2">
      <c r="A5259">
        <v>5254</v>
      </c>
      <c r="B5259" s="14">
        <f>'EstRev 6-11'!C259</f>
        <v>0</v>
      </c>
      <c r="C5259" s="5">
        <f t="shared" si="60"/>
        <v>5254</v>
      </c>
      <c r="D5259" s="6"/>
    </row>
    <row r="5260" spans="1:4" x14ac:dyDescent="0.2">
      <c r="A5260" s="3">
        <v>5255</v>
      </c>
      <c r="D5260" s="7"/>
    </row>
    <row r="5261" spans="1:4" x14ac:dyDescent="0.2">
      <c r="A5261">
        <v>5256</v>
      </c>
      <c r="B5261" s="14">
        <f>'EstRev 6-11'!C260</f>
        <v>0</v>
      </c>
      <c r="C5261" s="5">
        <f t="shared" si="60"/>
        <v>5256</v>
      </c>
      <c r="D5261" s="6"/>
    </row>
    <row r="5262" spans="1:4" x14ac:dyDescent="0.2">
      <c r="A5262" s="3">
        <v>5257</v>
      </c>
      <c r="D5262" s="7"/>
    </row>
    <row r="5263" spans="1:4" x14ac:dyDescent="0.2">
      <c r="A5263" s="3">
        <v>5258</v>
      </c>
      <c r="D5263" s="6" t="s">
        <v>327</v>
      </c>
    </row>
    <row r="5264" spans="1:4" x14ac:dyDescent="0.2">
      <c r="A5264">
        <v>5259</v>
      </c>
      <c r="B5264" s="14">
        <f>'EstRev 6-11'!C268</f>
        <v>486000</v>
      </c>
      <c r="C5264" s="5">
        <f t="shared" si="60"/>
        <v>-480741</v>
      </c>
      <c r="D5264" s="6"/>
    </row>
    <row r="5265" spans="1:4" x14ac:dyDescent="0.2">
      <c r="A5265" s="3">
        <v>5260</v>
      </c>
      <c r="D5265" s="7"/>
    </row>
    <row r="5266" spans="1:4" x14ac:dyDescent="0.2">
      <c r="A5266" s="3">
        <v>5261</v>
      </c>
      <c r="D5266" s="7"/>
    </row>
    <row r="5267" spans="1:4" x14ac:dyDescent="0.2">
      <c r="A5267" s="3">
        <v>5262</v>
      </c>
      <c r="D5267" s="7"/>
    </row>
    <row r="5268" spans="1:4" x14ac:dyDescent="0.2">
      <c r="A5268" s="3">
        <v>5263</v>
      </c>
      <c r="D5268" s="7"/>
    </row>
    <row r="5269" spans="1:4" x14ac:dyDescent="0.2">
      <c r="A5269" s="3">
        <v>5264</v>
      </c>
      <c r="D5269" s="7"/>
    </row>
    <row r="5270" spans="1:4" x14ac:dyDescent="0.2">
      <c r="A5270">
        <v>5265</v>
      </c>
      <c r="B5270" s="14">
        <f>'EstRev 6-11'!C269</f>
        <v>486000</v>
      </c>
      <c r="C5270" s="5">
        <f t="shared" si="60"/>
        <v>-480735</v>
      </c>
      <c r="D5270" s="6"/>
    </row>
    <row r="5271" spans="1:4" x14ac:dyDescent="0.2">
      <c r="A5271">
        <v>5266</v>
      </c>
      <c r="B5271" s="14">
        <f>'EstRev 6-11'!C270</f>
        <v>2312897</v>
      </c>
      <c r="C5271" s="5">
        <f t="shared" si="60"/>
        <v>-2307631</v>
      </c>
      <c r="D5271" s="6"/>
    </row>
    <row r="5272" spans="1:4" x14ac:dyDescent="0.2">
      <c r="A5272">
        <v>5267</v>
      </c>
      <c r="B5272" s="14">
        <f>'EstRev 6-11'!D5</f>
        <v>190000</v>
      </c>
      <c r="C5272" s="5">
        <f t="shared" si="60"/>
        <v>-184733</v>
      </c>
      <c r="D5272" s="6"/>
    </row>
    <row r="5273" spans="1:4" x14ac:dyDescent="0.2">
      <c r="A5273" s="3">
        <v>5268</v>
      </c>
      <c r="D5273" s="6" t="s">
        <v>327</v>
      </c>
    </row>
    <row r="5274" spans="1:4" x14ac:dyDescent="0.2">
      <c r="A5274">
        <v>5269</v>
      </c>
      <c r="B5274" s="14">
        <f>'EstRev 6-11'!D6</f>
        <v>6350</v>
      </c>
      <c r="C5274" s="5">
        <f t="shared" si="60"/>
        <v>-1081</v>
      </c>
      <c r="D5274" s="6"/>
    </row>
    <row r="5275" spans="1:4" x14ac:dyDescent="0.2">
      <c r="A5275">
        <v>5270</v>
      </c>
      <c r="B5275" s="14">
        <f>'EstRev 6-11'!D7</f>
        <v>0</v>
      </c>
      <c r="C5275" s="5">
        <f t="shared" si="60"/>
        <v>5270</v>
      </c>
      <c r="D5275" s="6"/>
    </row>
    <row r="5276" spans="1:4" x14ac:dyDescent="0.2">
      <c r="A5276">
        <v>5271</v>
      </c>
      <c r="B5276" s="14">
        <f>'EstRev 6-11'!D9</f>
        <v>0</v>
      </c>
      <c r="C5276" s="5">
        <f t="shared" si="60"/>
        <v>5271</v>
      </c>
      <c r="D5276" s="6"/>
    </row>
    <row r="5277" spans="1:4" x14ac:dyDescent="0.2">
      <c r="A5277">
        <v>5272</v>
      </c>
      <c r="B5277" s="14">
        <f>'EstRev 6-11'!D11</f>
        <v>0</v>
      </c>
      <c r="C5277" s="5">
        <f t="shared" si="60"/>
        <v>5272</v>
      </c>
      <c r="D5277" s="6"/>
    </row>
    <row r="5278" spans="1:4" x14ac:dyDescent="0.2">
      <c r="A5278">
        <v>5273</v>
      </c>
      <c r="B5278" s="14">
        <f>'EstRev 6-11'!D12</f>
        <v>196350</v>
      </c>
      <c r="C5278" s="5">
        <f t="shared" si="60"/>
        <v>-191077</v>
      </c>
      <c r="D5278" s="6"/>
    </row>
    <row r="5279" spans="1:4" x14ac:dyDescent="0.2">
      <c r="A5279">
        <v>5274</v>
      </c>
      <c r="B5279" s="14">
        <f>'EstRev 6-11'!D14</f>
        <v>0</v>
      </c>
      <c r="C5279" s="5">
        <f t="shared" si="60"/>
        <v>5274</v>
      </c>
      <c r="D5279" s="6"/>
    </row>
    <row r="5280" spans="1:4" x14ac:dyDescent="0.2">
      <c r="A5280">
        <v>5275</v>
      </c>
      <c r="B5280" s="14">
        <f>'EstRev 6-11'!D15</f>
        <v>0</v>
      </c>
      <c r="C5280" s="5">
        <f t="shared" si="60"/>
        <v>5275</v>
      </c>
      <c r="D5280" s="6"/>
    </row>
    <row r="5281" spans="1:4" x14ac:dyDescent="0.2">
      <c r="A5281">
        <v>5276</v>
      </c>
      <c r="B5281" s="14">
        <f>'EstRev 6-11'!D16</f>
        <v>58000</v>
      </c>
      <c r="C5281" s="5">
        <f t="shared" si="60"/>
        <v>-52724</v>
      </c>
      <c r="D5281" s="6"/>
    </row>
    <row r="5282" spans="1:4" x14ac:dyDescent="0.2">
      <c r="A5282">
        <v>5277</v>
      </c>
      <c r="B5282" s="14">
        <f>'EstRev 6-11'!D17</f>
        <v>0</v>
      </c>
      <c r="C5282" s="5">
        <f t="shared" si="60"/>
        <v>5277</v>
      </c>
      <c r="D5282" s="6"/>
    </row>
    <row r="5283" spans="1:4" x14ac:dyDescent="0.2">
      <c r="A5283">
        <v>5278</v>
      </c>
      <c r="B5283" s="14">
        <f>'EstRev 6-11'!D18</f>
        <v>58000</v>
      </c>
      <c r="C5283" s="5">
        <f t="shared" si="60"/>
        <v>-52722</v>
      </c>
      <c r="D5283" s="6"/>
    </row>
    <row r="5284" spans="1:4" x14ac:dyDescent="0.2">
      <c r="A5284">
        <v>5279</v>
      </c>
      <c r="B5284" s="14">
        <f>'EstRev 6-11'!D65</f>
        <v>1800</v>
      </c>
      <c r="C5284" s="5">
        <f t="shared" si="60"/>
        <v>3479</v>
      </c>
      <c r="D5284" s="6"/>
    </row>
    <row r="5285" spans="1:4" x14ac:dyDescent="0.2">
      <c r="A5285">
        <v>5280</v>
      </c>
      <c r="B5285" s="14">
        <f>'EstRev 6-11'!D66</f>
        <v>0</v>
      </c>
      <c r="C5285" s="5">
        <f t="shared" si="60"/>
        <v>5280</v>
      </c>
      <c r="D5285" s="6"/>
    </row>
    <row r="5286" spans="1:4" x14ac:dyDescent="0.2">
      <c r="A5286">
        <v>5281</v>
      </c>
      <c r="B5286" s="14">
        <f>'EstRev 6-11'!D67</f>
        <v>1800</v>
      </c>
      <c r="C5286" s="5">
        <f t="shared" si="60"/>
        <v>3481</v>
      </c>
      <c r="D5286" s="6"/>
    </row>
    <row r="5287" spans="1:4" x14ac:dyDescent="0.2">
      <c r="A5287">
        <v>5282</v>
      </c>
      <c r="B5287" s="14">
        <f>'EstRev 6-11'!D77</f>
        <v>0</v>
      </c>
      <c r="C5287" s="5">
        <f t="shared" si="60"/>
        <v>5282</v>
      </c>
      <c r="D5287" s="6"/>
    </row>
    <row r="5288" spans="1:4" x14ac:dyDescent="0.2">
      <c r="A5288">
        <v>5283</v>
      </c>
      <c r="B5288" s="14">
        <f>'EstRev 6-11'!D78</f>
        <v>0</v>
      </c>
      <c r="C5288" s="5">
        <f t="shared" si="60"/>
        <v>5283</v>
      </c>
      <c r="D5288" s="6"/>
    </row>
    <row r="5289" spans="1:4" x14ac:dyDescent="0.2">
      <c r="A5289">
        <v>5284</v>
      </c>
      <c r="B5289" s="14">
        <f>'EstRev 6-11'!D79</f>
        <v>0</v>
      </c>
      <c r="C5289" s="5">
        <f t="shared" si="60"/>
        <v>5284</v>
      </c>
      <c r="D5289" s="6"/>
    </row>
    <row r="5290" spans="1:4" x14ac:dyDescent="0.2">
      <c r="A5290">
        <v>5285</v>
      </c>
      <c r="B5290" s="14">
        <f>'EstRev 6-11'!D80</f>
        <v>0</v>
      </c>
      <c r="C5290" s="5">
        <f t="shared" si="60"/>
        <v>5285</v>
      </c>
      <c r="D5290" s="6"/>
    </row>
    <row r="5291" spans="1:4" x14ac:dyDescent="0.2">
      <c r="A5291">
        <v>5286</v>
      </c>
      <c r="B5291" s="14">
        <f>'EstRev 6-11'!D81</f>
        <v>0</v>
      </c>
      <c r="C5291" s="5">
        <f t="shared" si="60"/>
        <v>5286</v>
      </c>
      <c r="D5291" s="6"/>
    </row>
    <row r="5292" spans="1:4" x14ac:dyDescent="0.2">
      <c r="A5292">
        <v>5287</v>
      </c>
      <c r="B5292" s="14">
        <f>'EstRev 6-11'!D83</f>
        <v>0</v>
      </c>
      <c r="C5292" s="5">
        <f t="shared" si="60"/>
        <v>5287</v>
      </c>
      <c r="D5292" s="6"/>
    </row>
    <row r="5293" spans="1:4" x14ac:dyDescent="0.2">
      <c r="A5293">
        <v>5288</v>
      </c>
      <c r="B5293" s="14">
        <f>'EstRev 6-11'!D97</f>
        <v>0</v>
      </c>
      <c r="C5293" s="5">
        <f t="shared" si="60"/>
        <v>5288</v>
      </c>
      <c r="D5293" s="6"/>
    </row>
    <row r="5294" spans="1:4" x14ac:dyDescent="0.2">
      <c r="A5294">
        <v>5289</v>
      </c>
      <c r="B5294" s="14">
        <f>'EstRev 6-11'!D98</f>
        <v>0</v>
      </c>
      <c r="C5294" s="5">
        <f t="shared" si="60"/>
        <v>5289</v>
      </c>
      <c r="D5294" s="6"/>
    </row>
    <row r="5295" spans="1:4" x14ac:dyDescent="0.2">
      <c r="A5295">
        <v>5290</v>
      </c>
      <c r="B5295" s="14">
        <f>'EstRev 6-11'!D100</f>
        <v>0</v>
      </c>
      <c r="C5295" s="5">
        <f t="shared" si="60"/>
        <v>5290</v>
      </c>
      <c r="D5295" s="6"/>
    </row>
    <row r="5296" spans="1:4" x14ac:dyDescent="0.2">
      <c r="A5296">
        <v>5291</v>
      </c>
      <c r="B5296" s="14">
        <f>'EstRev 6-11'!D101</f>
        <v>0</v>
      </c>
      <c r="C5296" s="5">
        <f t="shared" si="60"/>
        <v>5291</v>
      </c>
      <c r="D5296" s="6"/>
    </row>
    <row r="5297" spans="1:4" x14ac:dyDescent="0.2">
      <c r="A5297">
        <v>5292</v>
      </c>
      <c r="B5297" s="14">
        <f>'EstRev 6-11'!D106</f>
        <v>0</v>
      </c>
      <c r="C5297" s="5">
        <f t="shared" si="60"/>
        <v>5292</v>
      </c>
      <c r="D5297" s="6"/>
    </row>
    <row r="5298" spans="1:4" x14ac:dyDescent="0.2">
      <c r="A5298">
        <v>5293</v>
      </c>
      <c r="B5298" s="14">
        <f>'EstRev 6-11'!D109</f>
        <v>100</v>
      </c>
      <c r="C5298" s="5">
        <f t="shared" si="60"/>
        <v>5193</v>
      </c>
      <c r="D5298" s="6"/>
    </row>
    <row r="5299" spans="1:4" x14ac:dyDescent="0.2">
      <c r="A5299">
        <v>5294</v>
      </c>
      <c r="B5299" s="14">
        <f>'EstRev 6-11'!D110</f>
        <v>100</v>
      </c>
      <c r="C5299" s="5">
        <f t="shared" si="60"/>
        <v>5194</v>
      </c>
      <c r="D5299" s="6"/>
    </row>
    <row r="5300" spans="1:4" x14ac:dyDescent="0.2">
      <c r="A5300">
        <v>5295</v>
      </c>
      <c r="B5300" s="14">
        <f>'EstRev 6-11'!D111</f>
        <v>256250</v>
      </c>
      <c r="C5300" s="5">
        <f t="shared" si="60"/>
        <v>-250955</v>
      </c>
      <c r="D5300" s="6"/>
    </row>
    <row r="5301" spans="1:4" x14ac:dyDescent="0.2">
      <c r="A5301">
        <v>5296</v>
      </c>
      <c r="B5301" s="14">
        <f>'EstRev 6-11'!D114</f>
        <v>0</v>
      </c>
      <c r="C5301" s="5">
        <f t="shared" si="60"/>
        <v>5296</v>
      </c>
      <c r="D5301" s="6"/>
    </row>
    <row r="5302" spans="1:4" x14ac:dyDescent="0.2">
      <c r="A5302">
        <v>5297</v>
      </c>
      <c r="B5302" s="14">
        <f>'EstRev 6-11'!D115</f>
        <v>0</v>
      </c>
      <c r="C5302" s="5">
        <f t="shared" si="60"/>
        <v>5297</v>
      </c>
      <c r="D5302" s="6"/>
    </row>
    <row r="5303" spans="1:4" x14ac:dyDescent="0.2">
      <c r="A5303">
        <v>5298</v>
      </c>
      <c r="B5303" s="14">
        <f>'EstRev 6-11'!D116</f>
        <v>0</v>
      </c>
      <c r="C5303" s="5">
        <f t="shared" si="60"/>
        <v>5298</v>
      </c>
      <c r="D5303" s="6"/>
    </row>
    <row r="5304" spans="1:4" x14ac:dyDescent="0.2">
      <c r="A5304">
        <v>5299</v>
      </c>
      <c r="B5304" s="14">
        <f>'EstRev 6-11'!D117</f>
        <v>0</v>
      </c>
      <c r="C5304" s="5">
        <f t="shared" si="60"/>
        <v>5299</v>
      </c>
      <c r="D5304" s="6"/>
    </row>
    <row r="5305" spans="1:4" x14ac:dyDescent="0.2">
      <c r="A5305">
        <v>5300</v>
      </c>
      <c r="B5305" s="14">
        <f>'EstRev 6-11'!D120</f>
        <v>0</v>
      </c>
      <c r="C5305" s="5">
        <f t="shared" si="60"/>
        <v>5300</v>
      </c>
      <c r="D5305" s="6"/>
    </row>
    <row r="5306" spans="1:4" x14ac:dyDescent="0.2">
      <c r="A5306">
        <v>5301</v>
      </c>
      <c r="B5306" s="14">
        <f>'EstRev 6-11'!D121</f>
        <v>0</v>
      </c>
      <c r="C5306" s="5">
        <f t="shared" si="60"/>
        <v>5301</v>
      </c>
      <c r="D5306" s="6"/>
    </row>
    <row r="5307" spans="1:4" x14ac:dyDescent="0.2">
      <c r="A5307" s="3">
        <v>5302</v>
      </c>
      <c r="D5307" s="7"/>
    </row>
    <row r="5308" spans="1:4" x14ac:dyDescent="0.2">
      <c r="A5308" s="3">
        <v>5303</v>
      </c>
      <c r="D5308" s="7"/>
    </row>
    <row r="5309" spans="1:4" x14ac:dyDescent="0.2">
      <c r="A5309" s="3">
        <v>5304</v>
      </c>
      <c r="D5309" s="7"/>
    </row>
    <row r="5310" spans="1:4" x14ac:dyDescent="0.2">
      <c r="A5310" s="3">
        <v>5305</v>
      </c>
      <c r="D5310" s="7"/>
    </row>
    <row r="5311" spans="1:4" x14ac:dyDescent="0.2">
      <c r="A5311">
        <v>5306</v>
      </c>
      <c r="B5311" s="14">
        <f>'EstRev 6-11'!D124</f>
        <v>0</v>
      </c>
      <c r="C5311" s="5">
        <f t="shared" si="60"/>
        <v>5306</v>
      </c>
      <c r="D5311" s="6"/>
    </row>
    <row r="5312" spans="1:4" x14ac:dyDescent="0.2">
      <c r="A5312">
        <v>5307</v>
      </c>
      <c r="B5312" s="14">
        <f>'EstRev 6-11'!D129</f>
        <v>0</v>
      </c>
      <c r="C5312" s="5">
        <f t="shared" si="60"/>
        <v>5307</v>
      </c>
      <c r="D5312" s="6"/>
    </row>
    <row r="5313" spans="1:4" x14ac:dyDescent="0.2">
      <c r="A5313">
        <v>5308</v>
      </c>
      <c r="B5313" s="14">
        <f>'EstRev 6-11'!D134</f>
        <v>0</v>
      </c>
      <c r="C5313" s="5">
        <f t="shared" si="60"/>
        <v>5308</v>
      </c>
      <c r="D5313" s="6"/>
    </row>
    <row r="5314" spans="1:4" x14ac:dyDescent="0.2">
      <c r="A5314">
        <v>5309</v>
      </c>
      <c r="B5314" s="14">
        <f>'EstRev 6-11'!D136</f>
        <v>0</v>
      </c>
      <c r="C5314" s="5">
        <f t="shared" si="60"/>
        <v>5309</v>
      </c>
      <c r="D5314" s="6"/>
    </row>
    <row r="5315" spans="1:4" x14ac:dyDescent="0.2">
      <c r="A5315" s="3">
        <v>5310</v>
      </c>
      <c r="D5315" s="7"/>
    </row>
    <row r="5316" spans="1:4" x14ac:dyDescent="0.2">
      <c r="A5316" s="3">
        <v>5311</v>
      </c>
      <c r="D5316" s="6" t="s">
        <v>327</v>
      </c>
    </row>
    <row r="5317" spans="1:4" x14ac:dyDescent="0.2">
      <c r="A5317" s="3">
        <v>5312</v>
      </c>
      <c r="D5317" s="6" t="s">
        <v>327</v>
      </c>
    </row>
    <row r="5318" spans="1:4" x14ac:dyDescent="0.2">
      <c r="A5318">
        <v>5313</v>
      </c>
      <c r="B5318" s="14">
        <f>'EstRev 6-11'!D137</f>
        <v>0</v>
      </c>
      <c r="C5318" s="5">
        <f t="shared" si="60"/>
        <v>5313</v>
      </c>
      <c r="D5318" s="6"/>
    </row>
    <row r="5319" spans="1:4" x14ac:dyDescent="0.2">
      <c r="A5319">
        <v>5314</v>
      </c>
      <c r="B5319" s="14">
        <f>'EstRev 6-11'!D138</f>
        <v>0</v>
      </c>
      <c r="C5319" s="5">
        <f t="shared" si="60"/>
        <v>5314</v>
      </c>
      <c r="D5319" s="6"/>
    </row>
    <row r="5320" spans="1:4" x14ac:dyDescent="0.2">
      <c r="A5320" s="3">
        <v>5315</v>
      </c>
      <c r="D5320" s="7"/>
    </row>
    <row r="5321" spans="1:4" x14ac:dyDescent="0.2">
      <c r="A5321" s="3">
        <v>5316</v>
      </c>
      <c r="D5321" s="7"/>
    </row>
    <row r="5322" spans="1:4" x14ac:dyDescent="0.2">
      <c r="A5322" s="3">
        <v>5317</v>
      </c>
      <c r="D5322" s="7"/>
    </row>
    <row r="5323" spans="1:4" x14ac:dyDescent="0.2">
      <c r="A5323" s="3">
        <v>5318</v>
      </c>
      <c r="D5323" s="7"/>
    </row>
    <row r="5324" spans="1:4" x14ac:dyDescent="0.2">
      <c r="A5324" s="3">
        <v>5319</v>
      </c>
      <c r="D5324" s="7"/>
    </row>
    <row r="5325" spans="1:4" x14ac:dyDescent="0.2">
      <c r="A5325" s="3">
        <v>5320</v>
      </c>
      <c r="D5325" s="7"/>
    </row>
    <row r="5326" spans="1:4" x14ac:dyDescent="0.2">
      <c r="A5326" s="3">
        <v>5321</v>
      </c>
      <c r="D5326" s="7"/>
    </row>
    <row r="5327" spans="1:4" x14ac:dyDescent="0.2">
      <c r="A5327">
        <v>5322</v>
      </c>
      <c r="B5327" s="14">
        <f>'EstRev 6-11'!D143</f>
        <v>0</v>
      </c>
      <c r="C5327" s="5">
        <f t="shared" ref="C5327:C5383" si="61">A5327-B5327</f>
        <v>5322</v>
      </c>
      <c r="D5327" s="6"/>
    </row>
    <row r="5328" spans="1:4" x14ac:dyDescent="0.2">
      <c r="A5328">
        <v>5323</v>
      </c>
      <c r="B5328" s="14">
        <f>'EstRev 6-11'!D150</f>
        <v>0</v>
      </c>
      <c r="C5328" s="5">
        <f t="shared" si="61"/>
        <v>5323</v>
      </c>
      <c r="D5328" s="6"/>
    </row>
    <row r="5329" spans="1:4" x14ac:dyDescent="0.2">
      <c r="A5329" s="3">
        <v>5324</v>
      </c>
      <c r="D5329" s="7"/>
    </row>
    <row r="5330" spans="1:4" x14ac:dyDescent="0.2">
      <c r="A5330" s="3">
        <v>5325</v>
      </c>
      <c r="D5330" s="7"/>
    </row>
    <row r="5331" spans="1:4" x14ac:dyDescent="0.2">
      <c r="A5331">
        <v>5326</v>
      </c>
      <c r="B5331" s="14">
        <f>'EstRev 6-11'!D151</f>
        <v>0</v>
      </c>
      <c r="C5331" s="5">
        <f t="shared" si="61"/>
        <v>5326</v>
      </c>
      <c r="D5331" s="6"/>
    </row>
    <row r="5332" spans="1:4" x14ac:dyDescent="0.2">
      <c r="A5332" s="3">
        <v>5327</v>
      </c>
      <c r="D5332" s="7"/>
    </row>
    <row r="5333" spans="1:4" x14ac:dyDescent="0.2">
      <c r="A5333" s="3">
        <v>5328</v>
      </c>
      <c r="D5333" s="7"/>
    </row>
    <row r="5334" spans="1:4" x14ac:dyDescent="0.2">
      <c r="A5334" s="3">
        <v>5329</v>
      </c>
      <c r="D5334" s="7"/>
    </row>
    <row r="5335" spans="1:4" x14ac:dyDescent="0.2">
      <c r="A5335">
        <v>5330</v>
      </c>
      <c r="B5335" s="14">
        <f>'EstRev 6-11'!D154</f>
        <v>0</v>
      </c>
      <c r="C5335" s="5">
        <f t="shared" si="61"/>
        <v>5330</v>
      </c>
      <c r="D5335" s="6"/>
    </row>
    <row r="5336" spans="1:4" x14ac:dyDescent="0.2">
      <c r="A5336" s="3">
        <v>5331</v>
      </c>
      <c r="D5336" s="7"/>
    </row>
    <row r="5337" spans="1:4" x14ac:dyDescent="0.2">
      <c r="A5337">
        <v>5332</v>
      </c>
      <c r="B5337" s="14">
        <f>'EstRev 6-11'!D155</f>
        <v>0</v>
      </c>
      <c r="C5337" s="5">
        <f t="shared" si="61"/>
        <v>5332</v>
      </c>
      <c r="D5337" s="6"/>
    </row>
    <row r="5338" spans="1:4" x14ac:dyDescent="0.2">
      <c r="A5338">
        <v>5333</v>
      </c>
      <c r="B5338" s="14">
        <f>'EstRev 6-11'!D157</f>
        <v>0</v>
      </c>
      <c r="C5338" s="5">
        <f t="shared" si="61"/>
        <v>5333</v>
      </c>
      <c r="D5338" s="6"/>
    </row>
    <row r="5339" spans="1:4" x14ac:dyDescent="0.2">
      <c r="A5339">
        <v>5334</v>
      </c>
      <c r="B5339" s="14">
        <f>'EstRev 6-11'!D159</f>
        <v>0</v>
      </c>
      <c r="C5339" s="5">
        <f t="shared" si="61"/>
        <v>5334</v>
      </c>
      <c r="D5339" s="6"/>
    </row>
    <row r="5340" spans="1:4" x14ac:dyDescent="0.2">
      <c r="A5340" s="3">
        <v>5335</v>
      </c>
      <c r="D5340" s="7"/>
    </row>
    <row r="5341" spans="1:4" x14ac:dyDescent="0.2">
      <c r="A5341" s="3">
        <v>5336</v>
      </c>
      <c r="D5341" s="7"/>
    </row>
    <row r="5342" spans="1:4" x14ac:dyDescent="0.2">
      <c r="A5342" s="3">
        <v>5337</v>
      </c>
      <c r="D5342" s="7"/>
    </row>
    <row r="5343" spans="1:4" x14ac:dyDescent="0.2">
      <c r="A5343" s="3">
        <v>5338</v>
      </c>
      <c r="D5343" s="7"/>
    </row>
    <row r="5344" spans="1:4" x14ac:dyDescent="0.2">
      <c r="A5344" s="3">
        <v>5339</v>
      </c>
      <c r="D5344" s="7"/>
    </row>
    <row r="5345" spans="1:4" x14ac:dyDescent="0.2">
      <c r="A5345">
        <v>5340</v>
      </c>
      <c r="B5345" s="14">
        <f>'EstRev 6-11'!D161</f>
        <v>0</v>
      </c>
      <c r="C5345" s="5">
        <f t="shared" si="61"/>
        <v>5340</v>
      </c>
      <c r="D5345" s="6"/>
    </row>
    <row r="5346" spans="1:4" x14ac:dyDescent="0.2">
      <c r="A5346" s="3">
        <v>5341</v>
      </c>
      <c r="D5346" s="7"/>
    </row>
    <row r="5347" spans="1:4" x14ac:dyDescent="0.2">
      <c r="A5347" s="3">
        <v>5342</v>
      </c>
      <c r="D5347" s="7"/>
    </row>
    <row r="5348" spans="1:4" x14ac:dyDescent="0.2">
      <c r="A5348" s="3">
        <v>5343</v>
      </c>
      <c r="D5348" s="7"/>
    </row>
    <row r="5349" spans="1:4" x14ac:dyDescent="0.2">
      <c r="A5349" s="3">
        <v>5344</v>
      </c>
      <c r="D5349" s="7"/>
    </row>
    <row r="5350" spans="1:4" x14ac:dyDescent="0.2">
      <c r="A5350" s="3">
        <v>5345</v>
      </c>
      <c r="D5350" s="7"/>
    </row>
    <row r="5351" spans="1:4" x14ac:dyDescent="0.2">
      <c r="A5351" s="3">
        <v>5346</v>
      </c>
      <c r="D5351" s="6" t="s">
        <v>327</v>
      </c>
    </row>
    <row r="5352" spans="1:4" x14ac:dyDescent="0.2">
      <c r="A5352" s="3">
        <v>5347</v>
      </c>
      <c r="D5352" s="7"/>
    </row>
    <row r="5353" spans="1:4" x14ac:dyDescent="0.2">
      <c r="A5353" s="3">
        <v>5348</v>
      </c>
      <c r="D5353" s="7"/>
    </row>
    <row r="5354" spans="1:4" x14ac:dyDescent="0.2">
      <c r="A5354" s="3">
        <v>5349</v>
      </c>
      <c r="D5354" s="6" t="s">
        <v>327</v>
      </c>
    </row>
    <row r="5355" spans="1:4" x14ac:dyDescent="0.2">
      <c r="A5355" s="3">
        <v>5350</v>
      </c>
      <c r="D5355" s="6" t="s">
        <v>327</v>
      </c>
    </row>
    <row r="5356" spans="1:4" x14ac:dyDescent="0.2">
      <c r="A5356">
        <v>5351</v>
      </c>
      <c r="B5356" s="14">
        <f>'EstRev 6-11'!D171</f>
        <v>50000</v>
      </c>
      <c r="C5356" s="5">
        <f t="shared" si="61"/>
        <v>-44649</v>
      </c>
      <c r="D5356" s="6"/>
    </row>
    <row r="5357" spans="1:4" x14ac:dyDescent="0.2">
      <c r="A5357" s="3">
        <v>5352</v>
      </c>
      <c r="D5357" s="7"/>
    </row>
    <row r="5358" spans="1:4" x14ac:dyDescent="0.2">
      <c r="A5358" s="3">
        <v>5353</v>
      </c>
      <c r="D5358" s="7"/>
    </row>
    <row r="5359" spans="1:4" x14ac:dyDescent="0.2">
      <c r="A5359" s="3">
        <v>5354</v>
      </c>
      <c r="D5359" s="7"/>
    </row>
    <row r="5360" spans="1:4" x14ac:dyDescent="0.2">
      <c r="A5360" s="3">
        <v>5355</v>
      </c>
      <c r="D5360" s="7"/>
    </row>
    <row r="5361" spans="1:4" x14ac:dyDescent="0.2">
      <c r="A5361" s="3">
        <v>5356</v>
      </c>
      <c r="D5361" s="7"/>
    </row>
    <row r="5362" spans="1:4" x14ac:dyDescent="0.2">
      <c r="A5362" s="3">
        <v>5357</v>
      </c>
      <c r="D5362" s="7"/>
    </row>
    <row r="5363" spans="1:4" x14ac:dyDescent="0.2">
      <c r="A5363" s="3">
        <v>5358</v>
      </c>
      <c r="D5363" s="7"/>
    </row>
    <row r="5364" spans="1:4" x14ac:dyDescent="0.2">
      <c r="A5364" s="3">
        <v>5359</v>
      </c>
      <c r="D5364" s="7"/>
    </row>
    <row r="5365" spans="1:4" x14ac:dyDescent="0.2">
      <c r="A5365">
        <v>5360</v>
      </c>
      <c r="B5365" s="14">
        <f>'EstRev 6-11'!D172</f>
        <v>50000</v>
      </c>
      <c r="C5365" s="5">
        <f t="shared" si="61"/>
        <v>-44640</v>
      </c>
      <c r="D5365" s="6"/>
    </row>
    <row r="5366" spans="1:4" x14ac:dyDescent="0.2">
      <c r="A5366">
        <v>5361</v>
      </c>
      <c r="B5366" s="14">
        <f>'EstRev 6-11'!D175</f>
        <v>0</v>
      </c>
      <c r="C5366" s="5">
        <f t="shared" si="61"/>
        <v>5361</v>
      </c>
      <c r="D5366" s="6"/>
    </row>
    <row r="5367" spans="1:4" x14ac:dyDescent="0.2">
      <c r="A5367">
        <v>5362</v>
      </c>
      <c r="B5367" s="14">
        <f>'EstRev 6-11'!D177</f>
        <v>0</v>
      </c>
      <c r="C5367" s="5">
        <f t="shared" si="61"/>
        <v>5362</v>
      </c>
      <c r="D5367" s="6"/>
    </row>
    <row r="5368" spans="1:4" x14ac:dyDescent="0.2">
      <c r="A5368">
        <v>5363</v>
      </c>
      <c r="B5368" s="14">
        <f>'EstRev 6-11'!D180</f>
        <v>0</v>
      </c>
      <c r="C5368" s="5">
        <f t="shared" si="61"/>
        <v>5363</v>
      </c>
      <c r="D5368" s="6"/>
    </row>
    <row r="5369" spans="1:4" x14ac:dyDescent="0.2">
      <c r="A5369">
        <v>5364</v>
      </c>
      <c r="B5369" s="14">
        <f>'EstRev 6-11'!D183</f>
        <v>0</v>
      </c>
      <c r="C5369" s="5">
        <f t="shared" si="61"/>
        <v>5364</v>
      </c>
      <c r="D5369" s="6"/>
    </row>
    <row r="5370" spans="1:4" x14ac:dyDescent="0.2">
      <c r="A5370">
        <v>5365</v>
      </c>
      <c r="B5370" s="14">
        <f>'EstRev 6-11'!D186</f>
        <v>0</v>
      </c>
      <c r="C5370" s="5">
        <f t="shared" si="61"/>
        <v>5365</v>
      </c>
      <c r="D5370" s="6"/>
    </row>
    <row r="5371" spans="1:4" x14ac:dyDescent="0.2">
      <c r="A5371" s="3">
        <v>5366</v>
      </c>
      <c r="D5371" s="7"/>
    </row>
    <row r="5372" spans="1:4" x14ac:dyDescent="0.2">
      <c r="A5372" s="3">
        <v>5367</v>
      </c>
      <c r="D5372" s="7"/>
    </row>
    <row r="5373" spans="1:4" x14ac:dyDescent="0.2">
      <c r="A5373" s="3">
        <v>5368</v>
      </c>
      <c r="D5373" s="7"/>
    </row>
    <row r="5374" spans="1:4" x14ac:dyDescent="0.2">
      <c r="A5374" s="3">
        <v>5369</v>
      </c>
      <c r="D5374" s="7"/>
    </row>
    <row r="5375" spans="1:4" x14ac:dyDescent="0.2">
      <c r="A5375">
        <v>5370</v>
      </c>
      <c r="B5375" s="14">
        <f>'EstRev 6-11'!D202</f>
        <v>0</v>
      </c>
      <c r="C5375" s="5">
        <f t="shared" si="61"/>
        <v>5370</v>
      </c>
      <c r="D5375" s="6"/>
    </row>
    <row r="5376" spans="1:4" x14ac:dyDescent="0.2">
      <c r="A5376">
        <v>5371</v>
      </c>
      <c r="B5376" s="14">
        <f>'EstRev 6-11'!D203</f>
        <v>0</v>
      </c>
      <c r="C5376" s="5">
        <f t="shared" si="61"/>
        <v>5371</v>
      </c>
      <c r="D5376" s="6"/>
    </row>
    <row r="5377" spans="1:4" x14ac:dyDescent="0.2">
      <c r="A5377" s="3">
        <v>5372</v>
      </c>
      <c r="D5377" s="7"/>
    </row>
    <row r="5378" spans="1:4" x14ac:dyDescent="0.2">
      <c r="A5378" s="3">
        <v>5373</v>
      </c>
      <c r="D5378" s="7"/>
    </row>
    <row r="5379" spans="1:4" x14ac:dyDescent="0.2">
      <c r="A5379" s="3">
        <v>5374</v>
      </c>
      <c r="D5379" s="7"/>
    </row>
    <row r="5380" spans="1:4" x14ac:dyDescent="0.2">
      <c r="A5380" s="3">
        <v>5375</v>
      </c>
      <c r="D5380" s="6" t="s">
        <v>327</v>
      </c>
    </row>
    <row r="5381" spans="1:4" x14ac:dyDescent="0.2">
      <c r="A5381" s="3">
        <v>5376</v>
      </c>
      <c r="D5381" s="6" t="s">
        <v>327</v>
      </c>
    </row>
    <row r="5382" spans="1:4" x14ac:dyDescent="0.2">
      <c r="A5382" s="3">
        <v>5377</v>
      </c>
      <c r="D5382" s="6" t="s">
        <v>720</v>
      </c>
    </row>
    <row r="5383" spans="1:4" x14ac:dyDescent="0.2">
      <c r="A5383">
        <v>5378</v>
      </c>
      <c r="B5383" s="14">
        <f>'EstRev 6-11'!D204</f>
        <v>0</v>
      </c>
      <c r="C5383" s="5">
        <f t="shared" si="61"/>
        <v>5378</v>
      </c>
      <c r="D5383" s="6"/>
    </row>
    <row r="5384" spans="1:4" x14ac:dyDescent="0.2">
      <c r="A5384">
        <v>5379</v>
      </c>
      <c r="B5384" s="14">
        <f>'EstRev 6-11'!D208</f>
        <v>0</v>
      </c>
      <c r="C5384" s="5">
        <f t="shared" ref="C5384:C5445" si="62">A5384-B5384</f>
        <v>5379</v>
      </c>
      <c r="D5384" s="6"/>
    </row>
    <row r="5385" spans="1:4" x14ac:dyDescent="0.2">
      <c r="A5385" s="3">
        <v>5380</v>
      </c>
      <c r="D5385" s="6" t="s">
        <v>327</v>
      </c>
    </row>
    <row r="5386" spans="1:4" x14ac:dyDescent="0.2">
      <c r="A5386" s="3">
        <v>5381</v>
      </c>
      <c r="D5386" s="7"/>
    </row>
    <row r="5387" spans="1:4" x14ac:dyDescent="0.2">
      <c r="A5387" s="3">
        <v>5382</v>
      </c>
      <c r="D5387" s="7"/>
    </row>
    <row r="5388" spans="1:4" x14ac:dyDescent="0.2">
      <c r="A5388">
        <v>5383</v>
      </c>
      <c r="B5388" s="14">
        <f>'EstRev 6-11'!D206</f>
        <v>0</v>
      </c>
      <c r="C5388" s="5">
        <f t="shared" si="62"/>
        <v>5383</v>
      </c>
      <c r="D5388" s="6"/>
    </row>
    <row r="5389" spans="1:4" x14ac:dyDescent="0.2">
      <c r="A5389" s="3">
        <v>5384</v>
      </c>
      <c r="D5389" s="7"/>
    </row>
    <row r="5390" spans="1:4" x14ac:dyDescent="0.2">
      <c r="A5390" s="3">
        <v>5385</v>
      </c>
      <c r="D5390" s="7"/>
    </row>
    <row r="5391" spans="1:4" x14ac:dyDescent="0.2">
      <c r="A5391" s="3">
        <v>5386</v>
      </c>
      <c r="D5391" s="7"/>
    </row>
    <row r="5392" spans="1:4" x14ac:dyDescent="0.2">
      <c r="A5392" s="3">
        <v>5387</v>
      </c>
      <c r="D5392" s="7"/>
    </row>
    <row r="5393" spans="1:4" x14ac:dyDescent="0.2">
      <c r="A5393" s="3">
        <v>5388</v>
      </c>
      <c r="D5393" s="7"/>
    </row>
    <row r="5394" spans="1:4" x14ac:dyDescent="0.2">
      <c r="A5394" s="3">
        <v>5389</v>
      </c>
      <c r="D5394" s="7"/>
    </row>
    <row r="5395" spans="1:4" x14ac:dyDescent="0.2">
      <c r="A5395" s="3">
        <v>5390</v>
      </c>
      <c r="D5395" s="7"/>
    </row>
    <row r="5396" spans="1:4" x14ac:dyDescent="0.2">
      <c r="A5396" s="3">
        <v>5391</v>
      </c>
      <c r="D5396" s="7"/>
    </row>
    <row r="5397" spans="1:4" x14ac:dyDescent="0.2">
      <c r="A5397" s="3">
        <v>5392</v>
      </c>
      <c r="D5397" s="7"/>
    </row>
    <row r="5398" spans="1:4" x14ac:dyDescent="0.2">
      <c r="A5398" s="3">
        <v>5393</v>
      </c>
      <c r="D5398" s="7"/>
    </row>
    <row r="5399" spans="1:4" x14ac:dyDescent="0.2">
      <c r="A5399" s="3">
        <v>5394</v>
      </c>
      <c r="D5399" s="7"/>
    </row>
    <row r="5400" spans="1:4" x14ac:dyDescent="0.2">
      <c r="A5400" s="3">
        <v>5395</v>
      </c>
      <c r="D5400" s="7"/>
    </row>
    <row r="5401" spans="1:4" x14ac:dyDescent="0.2">
      <c r="A5401" s="3">
        <v>5396</v>
      </c>
      <c r="D5401" s="7"/>
    </row>
    <row r="5402" spans="1:4" x14ac:dyDescent="0.2">
      <c r="A5402">
        <v>5397</v>
      </c>
      <c r="B5402" s="14">
        <f>'EstRev 6-11'!D213</f>
        <v>0</v>
      </c>
      <c r="C5402" s="5">
        <f t="shared" si="62"/>
        <v>5397</v>
      </c>
      <c r="D5402" s="6"/>
    </row>
    <row r="5403" spans="1:4" x14ac:dyDescent="0.2">
      <c r="A5403">
        <v>5398</v>
      </c>
      <c r="B5403" s="14">
        <f>'EstRev 6-11'!D214</f>
        <v>0</v>
      </c>
      <c r="C5403" s="5">
        <f t="shared" si="62"/>
        <v>5398</v>
      </c>
      <c r="D5403" s="6"/>
    </row>
    <row r="5404" spans="1:4" x14ac:dyDescent="0.2">
      <c r="A5404" s="3">
        <v>5399</v>
      </c>
      <c r="D5404" s="7"/>
    </row>
    <row r="5405" spans="1:4" x14ac:dyDescent="0.2">
      <c r="A5405" s="3">
        <v>5400</v>
      </c>
      <c r="D5405" s="7"/>
    </row>
    <row r="5406" spans="1:4" x14ac:dyDescent="0.2">
      <c r="A5406">
        <v>5401</v>
      </c>
      <c r="B5406" s="14">
        <f>'EstRev 6-11'!D215</f>
        <v>0</v>
      </c>
      <c r="C5406" s="5">
        <f t="shared" si="62"/>
        <v>5401</v>
      </c>
      <c r="D5406" s="6"/>
    </row>
    <row r="5407" spans="1:4" x14ac:dyDescent="0.2">
      <c r="A5407">
        <v>5402</v>
      </c>
      <c r="B5407" s="14">
        <f>'EstRev 6-11'!D216</f>
        <v>0</v>
      </c>
      <c r="C5407" s="5">
        <f t="shared" si="62"/>
        <v>5402</v>
      </c>
      <c r="D5407" s="6"/>
    </row>
    <row r="5408" spans="1:4" x14ac:dyDescent="0.2">
      <c r="A5408">
        <v>5403</v>
      </c>
      <c r="B5408" s="14">
        <f>'EstRev 6-11'!D217</f>
        <v>0</v>
      </c>
      <c r="C5408" s="5">
        <f t="shared" si="62"/>
        <v>5403</v>
      </c>
      <c r="D5408" s="6"/>
    </row>
    <row r="5409" spans="1:4" x14ac:dyDescent="0.2">
      <c r="A5409" s="3">
        <v>5404</v>
      </c>
      <c r="D5409" s="7"/>
    </row>
    <row r="5410" spans="1:4" x14ac:dyDescent="0.2">
      <c r="A5410" s="3">
        <v>5405</v>
      </c>
      <c r="D5410" s="7"/>
    </row>
    <row r="5411" spans="1:4" x14ac:dyDescent="0.2">
      <c r="A5411" s="3">
        <v>5406</v>
      </c>
      <c r="D5411" s="7"/>
    </row>
    <row r="5412" spans="1:4" x14ac:dyDescent="0.2">
      <c r="A5412" s="3">
        <v>5407</v>
      </c>
      <c r="D5412" s="7"/>
    </row>
    <row r="5413" spans="1:4" x14ac:dyDescent="0.2">
      <c r="A5413" s="3">
        <v>5408</v>
      </c>
      <c r="D5413" s="7"/>
    </row>
    <row r="5414" spans="1:4" x14ac:dyDescent="0.2">
      <c r="A5414">
        <v>5409</v>
      </c>
      <c r="B5414" s="14">
        <f>'EstRev 6-11'!D219</f>
        <v>0</v>
      </c>
      <c r="C5414" s="5">
        <f t="shared" si="62"/>
        <v>5409</v>
      </c>
      <c r="D5414" s="6"/>
    </row>
    <row r="5415" spans="1:4" x14ac:dyDescent="0.2">
      <c r="A5415" s="3">
        <v>5410</v>
      </c>
      <c r="D5415" s="7"/>
    </row>
    <row r="5416" spans="1:4" x14ac:dyDescent="0.2">
      <c r="A5416" s="3">
        <v>5411</v>
      </c>
      <c r="D5416" s="7"/>
    </row>
    <row r="5417" spans="1:4" x14ac:dyDescent="0.2">
      <c r="A5417" s="3">
        <v>5412</v>
      </c>
      <c r="D5417" s="7"/>
    </row>
    <row r="5418" spans="1:4" x14ac:dyDescent="0.2">
      <c r="A5418" s="3">
        <v>5413</v>
      </c>
      <c r="D5418" s="7"/>
    </row>
    <row r="5419" spans="1:4" x14ac:dyDescent="0.2">
      <c r="A5419" s="3">
        <v>5414</v>
      </c>
      <c r="D5419" s="6" t="s">
        <v>327</v>
      </c>
    </row>
    <row r="5420" spans="1:4" x14ac:dyDescent="0.2">
      <c r="A5420" s="3">
        <v>5415</v>
      </c>
      <c r="D5420" s="7"/>
    </row>
    <row r="5421" spans="1:4" x14ac:dyDescent="0.2">
      <c r="A5421" s="3">
        <v>5416</v>
      </c>
      <c r="D5421" s="7"/>
    </row>
    <row r="5422" spans="1:4" x14ac:dyDescent="0.2">
      <c r="A5422" s="3">
        <v>5417</v>
      </c>
      <c r="D5422" s="7"/>
    </row>
    <row r="5423" spans="1:4" x14ac:dyDescent="0.2">
      <c r="A5423" s="3">
        <v>5418</v>
      </c>
      <c r="D5423" s="7"/>
    </row>
    <row r="5424" spans="1:4" x14ac:dyDescent="0.2">
      <c r="A5424" s="3">
        <v>5419</v>
      </c>
      <c r="D5424" s="6" t="s">
        <v>327</v>
      </c>
    </row>
    <row r="5425" spans="1:4" x14ac:dyDescent="0.2">
      <c r="A5425" s="3">
        <v>5420</v>
      </c>
      <c r="D5425" s="6" t="s">
        <v>327</v>
      </c>
    </row>
    <row r="5426" spans="1:4" x14ac:dyDescent="0.2">
      <c r="A5426" s="3">
        <v>5421</v>
      </c>
      <c r="D5426" s="7"/>
    </row>
    <row r="5427" spans="1:4" x14ac:dyDescent="0.2">
      <c r="A5427" s="3">
        <v>5422</v>
      </c>
      <c r="D5427" s="7"/>
    </row>
    <row r="5428" spans="1:4" x14ac:dyDescent="0.2">
      <c r="A5428" s="3">
        <v>5423</v>
      </c>
      <c r="D5428" s="7"/>
    </row>
    <row r="5429" spans="1:4" x14ac:dyDescent="0.2">
      <c r="A5429">
        <v>5424</v>
      </c>
      <c r="B5429" s="14">
        <f>'EstRev 6-11'!D221</f>
        <v>0</v>
      </c>
      <c r="C5429" s="5">
        <f t="shared" si="62"/>
        <v>5424</v>
      </c>
      <c r="D5429" s="6"/>
    </row>
    <row r="5430" spans="1:4" x14ac:dyDescent="0.2">
      <c r="A5430" s="3">
        <v>5425</v>
      </c>
      <c r="D5430" s="7"/>
    </row>
    <row r="5431" spans="1:4" x14ac:dyDescent="0.2">
      <c r="A5431" s="3">
        <v>5426</v>
      </c>
      <c r="D5431" s="7"/>
    </row>
    <row r="5432" spans="1:4" x14ac:dyDescent="0.2">
      <c r="A5432">
        <v>5427</v>
      </c>
      <c r="B5432" s="14">
        <f>'EstRev 6-11'!D223</f>
        <v>0</v>
      </c>
      <c r="C5432" s="5">
        <f t="shared" si="62"/>
        <v>5427</v>
      </c>
      <c r="D5432" s="6"/>
    </row>
    <row r="5433" spans="1:4" x14ac:dyDescent="0.2">
      <c r="A5433" s="3">
        <v>5428</v>
      </c>
      <c r="D5433" s="7"/>
    </row>
    <row r="5434" spans="1:4" x14ac:dyDescent="0.2">
      <c r="A5434" s="3">
        <v>5429</v>
      </c>
      <c r="D5434" s="7"/>
    </row>
    <row r="5435" spans="1:4" x14ac:dyDescent="0.2">
      <c r="A5435" s="3">
        <v>5430</v>
      </c>
      <c r="D5435" s="7"/>
    </row>
    <row r="5436" spans="1:4" x14ac:dyDescent="0.2">
      <c r="A5436" s="3">
        <v>5431</v>
      </c>
      <c r="D5436" s="7"/>
    </row>
    <row r="5437" spans="1:4" x14ac:dyDescent="0.2">
      <c r="A5437" s="3">
        <v>5432</v>
      </c>
      <c r="D5437" s="7"/>
    </row>
    <row r="5438" spans="1:4" x14ac:dyDescent="0.2">
      <c r="A5438">
        <v>5433</v>
      </c>
      <c r="B5438" s="14">
        <f>'EstRev 6-11'!D224</f>
        <v>0</v>
      </c>
      <c r="C5438" s="5">
        <f t="shared" si="62"/>
        <v>5433</v>
      </c>
      <c r="D5438" s="6"/>
    </row>
    <row r="5439" spans="1:4" x14ac:dyDescent="0.2">
      <c r="A5439" s="3">
        <v>5434</v>
      </c>
      <c r="D5439" s="7"/>
    </row>
    <row r="5440" spans="1:4" x14ac:dyDescent="0.2">
      <c r="A5440">
        <v>5435</v>
      </c>
      <c r="B5440" s="14">
        <f>'EstRev 6-11'!D259</f>
        <v>0</v>
      </c>
      <c r="C5440" s="5">
        <f t="shared" si="62"/>
        <v>5435</v>
      </c>
      <c r="D5440" s="6"/>
    </row>
    <row r="5441" spans="1:4" x14ac:dyDescent="0.2">
      <c r="A5441" s="3">
        <v>5436</v>
      </c>
      <c r="D5441" s="7"/>
    </row>
    <row r="5442" spans="1:4" x14ac:dyDescent="0.2">
      <c r="A5442">
        <v>5437</v>
      </c>
      <c r="B5442" s="14">
        <f>'EstRev 6-11'!D260</f>
        <v>0</v>
      </c>
      <c r="C5442" s="5">
        <f t="shared" si="62"/>
        <v>5437</v>
      </c>
      <c r="D5442" s="6"/>
    </row>
    <row r="5443" spans="1:4" x14ac:dyDescent="0.2">
      <c r="A5443" s="3">
        <v>5438</v>
      </c>
      <c r="D5443" s="7"/>
    </row>
    <row r="5444" spans="1:4" x14ac:dyDescent="0.2">
      <c r="A5444" s="3">
        <v>5439</v>
      </c>
      <c r="D5444" s="6" t="s">
        <v>327</v>
      </c>
    </row>
    <row r="5445" spans="1:4" x14ac:dyDescent="0.2">
      <c r="A5445">
        <v>5440</v>
      </c>
      <c r="B5445" s="14">
        <f>'EstRev 6-11'!D268</f>
        <v>0</v>
      </c>
      <c r="C5445" s="5">
        <f t="shared" si="62"/>
        <v>5440</v>
      </c>
      <c r="D5445" s="6"/>
    </row>
    <row r="5446" spans="1:4" x14ac:dyDescent="0.2">
      <c r="A5446" s="3">
        <v>5441</v>
      </c>
      <c r="D5446" s="7"/>
    </row>
    <row r="5447" spans="1:4" x14ac:dyDescent="0.2">
      <c r="A5447" s="3">
        <v>5442</v>
      </c>
      <c r="D5447" s="7"/>
    </row>
    <row r="5448" spans="1:4" x14ac:dyDescent="0.2">
      <c r="A5448" s="3">
        <v>5443</v>
      </c>
      <c r="D5448" s="7"/>
    </row>
    <row r="5449" spans="1:4" x14ac:dyDescent="0.2">
      <c r="A5449" s="3">
        <v>5444</v>
      </c>
      <c r="D5449" s="7"/>
    </row>
    <row r="5450" spans="1:4" x14ac:dyDescent="0.2">
      <c r="A5450" s="3">
        <v>5445</v>
      </c>
      <c r="D5450" s="7"/>
    </row>
    <row r="5451" spans="1:4" x14ac:dyDescent="0.2">
      <c r="A5451">
        <v>5446</v>
      </c>
      <c r="B5451" s="14">
        <f>'EstRev 6-11'!D269</f>
        <v>0</v>
      </c>
      <c r="C5451" s="5">
        <f t="shared" ref="C5451:C5511" si="63">A5451-B5451</f>
        <v>5446</v>
      </c>
      <c r="D5451" s="6"/>
    </row>
    <row r="5452" spans="1:4" x14ac:dyDescent="0.2">
      <c r="A5452">
        <v>5447</v>
      </c>
      <c r="B5452" s="14">
        <f>'EstRev 6-11'!D270</f>
        <v>306250</v>
      </c>
      <c r="C5452" s="5">
        <f t="shared" si="63"/>
        <v>-300803</v>
      </c>
      <c r="D5452" s="6"/>
    </row>
    <row r="5453" spans="1:4" x14ac:dyDescent="0.2">
      <c r="A5453">
        <v>5448</v>
      </c>
      <c r="B5453" s="14">
        <f>'EstRev 6-11'!E5</f>
        <v>320900</v>
      </c>
      <c r="C5453" s="5">
        <f t="shared" si="63"/>
        <v>-315452</v>
      </c>
      <c r="D5453" s="6"/>
    </row>
    <row r="5454" spans="1:4" x14ac:dyDescent="0.2">
      <c r="A5454" s="3">
        <v>5449</v>
      </c>
      <c r="D5454" s="6" t="s">
        <v>327</v>
      </c>
    </row>
    <row r="5455" spans="1:4" x14ac:dyDescent="0.2">
      <c r="A5455">
        <v>5450</v>
      </c>
      <c r="B5455" s="14">
        <f>'EstRev 6-11'!E9</f>
        <v>0</v>
      </c>
      <c r="C5455" s="5">
        <f t="shared" si="63"/>
        <v>5450</v>
      </c>
      <c r="D5455" s="6"/>
    </row>
    <row r="5456" spans="1:4" x14ac:dyDescent="0.2">
      <c r="A5456">
        <v>5451</v>
      </c>
      <c r="B5456" s="14">
        <f>'EstRev 6-11'!E11</f>
        <v>0</v>
      </c>
      <c r="C5456" s="5">
        <f t="shared" si="63"/>
        <v>5451</v>
      </c>
      <c r="D5456" s="6"/>
    </row>
    <row r="5457" spans="1:4" x14ac:dyDescent="0.2">
      <c r="A5457">
        <v>5452</v>
      </c>
      <c r="B5457" s="14">
        <f>'EstRev 6-11'!E12</f>
        <v>320900</v>
      </c>
      <c r="C5457" s="5">
        <f t="shared" si="63"/>
        <v>-315448</v>
      </c>
      <c r="D5457" s="6"/>
    </row>
    <row r="5458" spans="1:4" x14ac:dyDescent="0.2">
      <c r="A5458">
        <v>5453</v>
      </c>
      <c r="B5458" s="14">
        <f>'EstRev 6-11'!E14</f>
        <v>0</v>
      </c>
      <c r="C5458" s="5">
        <f t="shared" si="63"/>
        <v>5453</v>
      </c>
      <c r="D5458" s="6"/>
    </row>
    <row r="5459" spans="1:4" x14ac:dyDescent="0.2">
      <c r="A5459">
        <v>5454</v>
      </c>
      <c r="B5459" s="14">
        <f>'EstRev 6-11'!E15</f>
        <v>0</v>
      </c>
      <c r="C5459" s="5">
        <f t="shared" si="63"/>
        <v>5454</v>
      </c>
      <c r="D5459" s="6"/>
    </row>
    <row r="5460" spans="1:4" x14ac:dyDescent="0.2">
      <c r="A5460">
        <v>5455</v>
      </c>
      <c r="B5460" s="14">
        <f>'EstRev 6-11'!E16</f>
        <v>500</v>
      </c>
      <c r="C5460" s="5">
        <f t="shared" si="63"/>
        <v>4955</v>
      </c>
      <c r="D5460" s="6"/>
    </row>
    <row r="5461" spans="1:4" x14ac:dyDescent="0.2">
      <c r="A5461">
        <v>5456</v>
      </c>
      <c r="B5461" s="14">
        <f>'EstRev 6-11'!E17</f>
        <v>0</v>
      </c>
      <c r="C5461" s="5">
        <f t="shared" si="63"/>
        <v>5456</v>
      </c>
      <c r="D5461" s="6"/>
    </row>
    <row r="5462" spans="1:4" x14ac:dyDescent="0.2">
      <c r="A5462">
        <v>5457</v>
      </c>
      <c r="B5462" s="14">
        <f>'EstRev 6-11'!E18</f>
        <v>500</v>
      </c>
      <c r="C5462" s="5">
        <f t="shared" si="63"/>
        <v>4957</v>
      </c>
      <c r="D5462" s="6"/>
    </row>
    <row r="5463" spans="1:4" x14ac:dyDescent="0.2">
      <c r="A5463">
        <v>5458</v>
      </c>
      <c r="B5463" s="14">
        <f>'EstRev 6-11'!E65</f>
        <v>570</v>
      </c>
      <c r="C5463" s="5">
        <f t="shared" si="63"/>
        <v>4888</v>
      </c>
      <c r="D5463" s="6"/>
    </row>
    <row r="5464" spans="1:4" x14ac:dyDescent="0.2">
      <c r="A5464">
        <v>5459</v>
      </c>
      <c r="B5464" s="14">
        <f>'EstRev 6-11'!E66</f>
        <v>0</v>
      </c>
      <c r="C5464" s="5">
        <f t="shared" si="63"/>
        <v>5459</v>
      </c>
      <c r="D5464" s="6"/>
    </row>
    <row r="5465" spans="1:4" x14ac:dyDescent="0.2">
      <c r="A5465">
        <v>5460</v>
      </c>
      <c r="B5465" s="14">
        <f>'EstRev 6-11'!E67</f>
        <v>570</v>
      </c>
      <c r="C5465" s="5">
        <f t="shared" si="63"/>
        <v>4890</v>
      </c>
      <c r="D5465" s="6"/>
    </row>
    <row r="5466" spans="1:4" x14ac:dyDescent="0.2">
      <c r="A5466">
        <v>5461</v>
      </c>
      <c r="B5466" s="14">
        <f>'EstRev 6-11'!E98</f>
        <v>0</v>
      </c>
      <c r="C5466" s="5">
        <f t="shared" si="63"/>
        <v>5461</v>
      </c>
      <c r="D5466" s="6"/>
    </row>
    <row r="5467" spans="1:4" x14ac:dyDescent="0.2">
      <c r="A5467">
        <v>5462</v>
      </c>
      <c r="B5467" s="14">
        <f>'EstRev 6-11'!E101</f>
        <v>0</v>
      </c>
      <c r="C5467" s="5">
        <f t="shared" si="63"/>
        <v>5462</v>
      </c>
      <c r="D5467" s="6"/>
    </row>
    <row r="5468" spans="1:4" x14ac:dyDescent="0.2">
      <c r="A5468">
        <v>5463</v>
      </c>
      <c r="B5468" s="14">
        <f>'EstRev 6-11'!E106</f>
        <v>0</v>
      </c>
      <c r="C5468" s="5">
        <f t="shared" si="63"/>
        <v>5463</v>
      </c>
      <c r="D5468" s="6"/>
    </row>
    <row r="5469" spans="1:4" x14ac:dyDescent="0.2">
      <c r="A5469">
        <v>5464</v>
      </c>
      <c r="B5469" s="14">
        <f>'EstRev 6-11'!E109</f>
        <v>0</v>
      </c>
      <c r="C5469" s="5">
        <f t="shared" si="63"/>
        <v>5464</v>
      </c>
      <c r="D5469" s="6"/>
    </row>
    <row r="5470" spans="1:4" x14ac:dyDescent="0.2">
      <c r="A5470">
        <v>5465</v>
      </c>
      <c r="B5470" s="14">
        <f>'EstRev 6-11'!E110</f>
        <v>18500</v>
      </c>
      <c r="C5470" s="5">
        <f t="shared" si="63"/>
        <v>-13035</v>
      </c>
      <c r="D5470" s="6"/>
    </row>
    <row r="5471" spans="1:4" x14ac:dyDescent="0.2">
      <c r="A5471">
        <v>5466</v>
      </c>
      <c r="B5471" s="14">
        <f>'EstRev 6-11'!E111</f>
        <v>340470</v>
      </c>
      <c r="C5471" s="5">
        <f t="shared" si="63"/>
        <v>-335004</v>
      </c>
      <c r="D5471" s="6"/>
    </row>
    <row r="5472" spans="1:4" x14ac:dyDescent="0.2">
      <c r="A5472">
        <v>5467</v>
      </c>
      <c r="B5472" s="14">
        <f>'EstRev 6-11'!E120</f>
        <v>0</v>
      </c>
      <c r="C5472" s="5">
        <f t="shared" si="63"/>
        <v>5467</v>
      </c>
      <c r="D5472" s="6"/>
    </row>
    <row r="5473" spans="1:4" x14ac:dyDescent="0.2">
      <c r="A5473">
        <v>5468</v>
      </c>
      <c r="B5473" s="14">
        <f>'EstRev 6-11'!E121</f>
        <v>0</v>
      </c>
      <c r="C5473" s="5">
        <f t="shared" si="63"/>
        <v>5468</v>
      </c>
      <c r="D5473" s="6"/>
    </row>
    <row r="5474" spans="1:4" x14ac:dyDescent="0.2">
      <c r="A5474" s="3">
        <v>5469</v>
      </c>
      <c r="D5474" s="7"/>
    </row>
    <row r="5475" spans="1:4" x14ac:dyDescent="0.2">
      <c r="A5475" s="3">
        <v>5470</v>
      </c>
      <c r="D5475" s="7"/>
    </row>
    <row r="5476" spans="1:4" x14ac:dyDescent="0.2">
      <c r="A5476" s="3">
        <v>5471</v>
      </c>
      <c r="D5476" s="7"/>
    </row>
    <row r="5477" spans="1:4" x14ac:dyDescent="0.2">
      <c r="A5477" s="3">
        <v>5472</v>
      </c>
      <c r="D5477" s="7"/>
    </row>
    <row r="5478" spans="1:4" x14ac:dyDescent="0.2">
      <c r="A5478" s="4">
        <v>5473</v>
      </c>
      <c r="B5478" s="14">
        <f>'EstRev 6-11'!E124</f>
        <v>0</v>
      </c>
      <c r="C5478" s="5">
        <f t="shared" si="63"/>
        <v>5473</v>
      </c>
      <c r="D5478" s="6"/>
    </row>
    <row r="5479" spans="1:4" x14ac:dyDescent="0.2">
      <c r="A5479" s="3">
        <v>5474</v>
      </c>
      <c r="D5479" s="7"/>
    </row>
    <row r="5480" spans="1:4" x14ac:dyDescent="0.2">
      <c r="A5480" s="3">
        <v>5475</v>
      </c>
      <c r="D5480" s="7"/>
    </row>
    <row r="5481" spans="1:4" x14ac:dyDescent="0.2">
      <c r="A5481">
        <v>5476</v>
      </c>
      <c r="B5481" s="14">
        <f>'EstRev 6-11'!E171</f>
        <v>0</v>
      </c>
      <c r="C5481" s="5">
        <f t="shared" si="63"/>
        <v>5476</v>
      </c>
      <c r="D5481" s="6"/>
    </row>
    <row r="5482" spans="1:4" x14ac:dyDescent="0.2">
      <c r="A5482" s="3">
        <v>5477</v>
      </c>
      <c r="D5482" s="7"/>
    </row>
    <row r="5483" spans="1:4" x14ac:dyDescent="0.2">
      <c r="A5483" s="3">
        <v>5478</v>
      </c>
      <c r="D5483" s="7"/>
    </row>
    <row r="5484" spans="1:4" x14ac:dyDescent="0.2">
      <c r="A5484" s="3">
        <v>5479</v>
      </c>
      <c r="D5484" s="7"/>
    </row>
    <row r="5485" spans="1:4" x14ac:dyDescent="0.2">
      <c r="A5485" s="3">
        <v>5480</v>
      </c>
      <c r="D5485" s="7"/>
    </row>
    <row r="5486" spans="1:4" x14ac:dyDescent="0.2">
      <c r="A5486" s="3">
        <v>5481</v>
      </c>
      <c r="D5486" s="7"/>
    </row>
    <row r="5487" spans="1:4" x14ac:dyDescent="0.2">
      <c r="A5487" s="3">
        <v>5482</v>
      </c>
      <c r="D5487" s="7"/>
    </row>
    <row r="5488" spans="1:4" x14ac:dyDescent="0.2">
      <c r="A5488">
        <v>5483</v>
      </c>
      <c r="B5488" s="14">
        <f>'EstRev 6-11'!E172</f>
        <v>0</v>
      </c>
      <c r="C5488" s="5">
        <f t="shared" si="63"/>
        <v>5483</v>
      </c>
      <c r="D5488" s="6"/>
    </row>
    <row r="5489" spans="1:4" x14ac:dyDescent="0.2">
      <c r="A5489" s="3">
        <v>5484</v>
      </c>
      <c r="D5489" s="7"/>
    </row>
    <row r="5490" spans="1:4" x14ac:dyDescent="0.2">
      <c r="A5490" s="3">
        <v>5485</v>
      </c>
      <c r="D5490" s="7"/>
    </row>
    <row r="5491" spans="1:4" x14ac:dyDescent="0.2">
      <c r="A5491" s="3">
        <v>5486</v>
      </c>
      <c r="D5491" s="7"/>
    </row>
    <row r="5492" spans="1:4" x14ac:dyDescent="0.2">
      <c r="A5492" s="3">
        <v>5487</v>
      </c>
      <c r="D5492" s="7"/>
    </row>
    <row r="5493" spans="1:4" x14ac:dyDescent="0.2">
      <c r="A5493" s="3">
        <v>5488</v>
      </c>
      <c r="D5493" s="7"/>
    </row>
    <row r="5494" spans="1:4" x14ac:dyDescent="0.2">
      <c r="A5494" s="3">
        <v>5489</v>
      </c>
      <c r="D5494" s="7"/>
    </row>
    <row r="5495" spans="1:4" x14ac:dyDescent="0.2">
      <c r="A5495" s="3">
        <v>5490</v>
      </c>
      <c r="D5495" s="7"/>
    </row>
    <row r="5496" spans="1:4" x14ac:dyDescent="0.2">
      <c r="A5496">
        <v>5491</v>
      </c>
      <c r="B5496" s="14">
        <f>'EstRev 6-11'!E270</f>
        <v>340470</v>
      </c>
      <c r="C5496" s="5">
        <f t="shared" si="63"/>
        <v>-334979</v>
      </c>
      <c r="D5496" s="6"/>
    </row>
    <row r="5497" spans="1:4" x14ac:dyDescent="0.2">
      <c r="A5497">
        <v>5492</v>
      </c>
      <c r="B5497" s="14">
        <f>'EstRev 6-11'!F5</f>
        <v>50000</v>
      </c>
      <c r="C5497" s="5">
        <f t="shared" si="63"/>
        <v>-44508</v>
      </c>
      <c r="D5497" s="6"/>
    </row>
    <row r="5498" spans="1:4" x14ac:dyDescent="0.2">
      <c r="A5498" s="3">
        <v>5493</v>
      </c>
      <c r="D5498" s="6" t="s">
        <v>327</v>
      </c>
    </row>
    <row r="5499" spans="1:4" x14ac:dyDescent="0.2">
      <c r="A5499">
        <v>5494</v>
      </c>
      <c r="B5499" s="14">
        <f>'EstRev 6-11'!F7</f>
        <v>0</v>
      </c>
      <c r="C5499" s="5">
        <f t="shared" si="63"/>
        <v>5494</v>
      </c>
      <c r="D5499" s="6"/>
    </row>
    <row r="5500" spans="1:4" x14ac:dyDescent="0.2">
      <c r="A5500">
        <v>5495</v>
      </c>
      <c r="B5500" s="14">
        <f>'EstRev 6-11'!F11</f>
        <v>0</v>
      </c>
      <c r="C5500" s="5">
        <f t="shared" si="63"/>
        <v>5495</v>
      </c>
      <c r="D5500" s="6"/>
    </row>
    <row r="5501" spans="1:4" x14ac:dyDescent="0.2">
      <c r="A5501">
        <v>5496</v>
      </c>
      <c r="B5501" s="14">
        <f>'EstRev 6-11'!F12</f>
        <v>50000</v>
      </c>
      <c r="C5501" s="5">
        <f t="shared" si="63"/>
        <v>-44504</v>
      </c>
      <c r="D5501" s="6"/>
    </row>
    <row r="5502" spans="1:4" x14ac:dyDescent="0.2">
      <c r="A5502">
        <v>5497</v>
      </c>
      <c r="B5502" s="14">
        <f>'EstRev 6-11'!F14</f>
        <v>0</v>
      </c>
      <c r="C5502" s="5">
        <f t="shared" si="63"/>
        <v>5497</v>
      </c>
      <c r="D5502" s="6"/>
    </row>
    <row r="5503" spans="1:4" x14ac:dyDescent="0.2">
      <c r="A5503">
        <v>5498</v>
      </c>
      <c r="B5503" s="14">
        <f>'EstRev 6-11'!F15</f>
        <v>0</v>
      </c>
      <c r="C5503" s="5">
        <f t="shared" si="63"/>
        <v>5498</v>
      </c>
      <c r="D5503" s="6"/>
    </row>
    <row r="5504" spans="1:4" x14ac:dyDescent="0.2">
      <c r="A5504">
        <v>5499</v>
      </c>
      <c r="B5504" s="14">
        <f>'EstRev 6-11'!F16</f>
        <v>0</v>
      </c>
      <c r="C5504" s="5">
        <f t="shared" si="63"/>
        <v>5499</v>
      </c>
      <c r="D5504" s="6"/>
    </row>
    <row r="5505" spans="1:4" x14ac:dyDescent="0.2">
      <c r="A5505">
        <v>5500</v>
      </c>
      <c r="B5505" s="14">
        <f>'EstRev 6-11'!F17</f>
        <v>0</v>
      </c>
      <c r="C5505" s="5">
        <f t="shared" si="63"/>
        <v>5500</v>
      </c>
      <c r="D5505" s="6"/>
    </row>
    <row r="5506" spans="1:4" x14ac:dyDescent="0.2">
      <c r="A5506">
        <v>5501</v>
      </c>
      <c r="B5506" s="14">
        <f>'EstRev 6-11'!F18</f>
        <v>0</v>
      </c>
      <c r="C5506" s="5">
        <f t="shared" si="63"/>
        <v>5501</v>
      </c>
      <c r="D5506" s="6"/>
    </row>
    <row r="5507" spans="1:4" x14ac:dyDescent="0.2">
      <c r="A5507">
        <v>5502</v>
      </c>
      <c r="B5507" s="14">
        <f>'EstRev 6-11'!F42</f>
        <v>0</v>
      </c>
      <c r="C5507" s="5">
        <f t="shared" si="63"/>
        <v>5502</v>
      </c>
      <c r="D5507" s="6"/>
    </row>
    <row r="5508" spans="1:4" x14ac:dyDescent="0.2">
      <c r="A5508">
        <v>5503</v>
      </c>
      <c r="B5508" s="14">
        <f>'EstRev 6-11'!F43</f>
        <v>0</v>
      </c>
      <c r="C5508" s="5">
        <f t="shared" si="63"/>
        <v>5503</v>
      </c>
      <c r="D5508" s="6"/>
    </row>
    <row r="5509" spans="1:4" x14ac:dyDescent="0.2">
      <c r="A5509">
        <v>5504</v>
      </c>
      <c r="B5509" s="14">
        <f>'EstRev 6-11'!F44</f>
        <v>0</v>
      </c>
      <c r="C5509" s="5">
        <f t="shared" si="63"/>
        <v>5504</v>
      </c>
      <c r="D5509" s="6"/>
    </row>
    <row r="5510" spans="1:4" x14ac:dyDescent="0.2">
      <c r="A5510">
        <v>5505</v>
      </c>
      <c r="B5510" s="14">
        <f>'EstRev 6-11'!F45</f>
        <v>0</v>
      </c>
      <c r="C5510" s="5">
        <f t="shared" si="63"/>
        <v>5505</v>
      </c>
      <c r="D5510" s="6"/>
    </row>
    <row r="5511" spans="1:4" x14ac:dyDescent="0.2">
      <c r="A5511">
        <v>5506</v>
      </c>
      <c r="B5511" s="14">
        <f>'EstRev 6-11'!F47</f>
        <v>0</v>
      </c>
      <c r="C5511" s="5">
        <f t="shared" si="63"/>
        <v>5506</v>
      </c>
      <c r="D5511" s="6"/>
    </row>
    <row r="5512" spans="1:4" x14ac:dyDescent="0.2">
      <c r="A5512">
        <v>5507</v>
      </c>
      <c r="B5512" s="14">
        <f>'EstRev 6-11'!F48</f>
        <v>0</v>
      </c>
      <c r="C5512" s="5">
        <f t="shared" ref="C5512:C5571" si="64">A5512-B5512</f>
        <v>5507</v>
      </c>
      <c r="D5512" s="6"/>
    </row>
    <row r="5513" spans="1:4" x14ac:dyDescent="0.2">
      <c r="A5513">
        <v>5508</v>
      </c>
      <c r="B5513" s="14">
        <f>'EstRev 6-11'!F49</f>
        <v>0</v>
      </c>
      <c r="C5513" s="5">
        <f t="shared" si="64"/>
        <v>5508</v>
      </c>
      <c r="D5513" s="6"/>
    </row>
    <row r="5514" spans="1:4" x14ac:dyDescent="0.2">
      <c r="A5514">
        <v>5509</v>
      </c>
      <c r="B5514" s="14">
        <f>'EstRev 6-11'!F51</f>
        <v>0</v>
      </c>
      <c r="C5514" s="5">
        <f t="shared" si="64"/>
        <v>5509</v>
      </c>
      <c r="D5514" s="6"/>
    </row>
    <row r="5515" spans="1:4" x14ac:dyDescent="0.2">
      <c r="A5515">
        <v>5510</v>
      </c>
      <c r="B5515" s="14">
        <f>'EstRev 6-11'!F52</f>
        <v>0</v>
      </c>
      <c r="C5515" s="5">
        <f t="shared" si="64"/>
        <v>5510</v>
      </c>
      <c r="D5515" s="6"/>
    </row>
    <row r="5516" spans="1:4" x14ac:dyDescent="0.2">
      <c r="A5516">
        <v>5511</v>
      </c>
      <c r="B5516" s="14">
        <f>'EstRev 6-11'!F53</f>
        <v>0</v>
      </c>
      <c r="C5516" s="5">
        <f t="shared" si="64"/>
        <v>5511</v>
      </c>
      <c r="D5516" s="6"/>
    </row>
    <row r="5517" spans="1:4" x14ac:dyDescent="0.2">
      <c r="A5517">
        <v>5512</v>
      </c>
      <c r="B5517" s="14">
        <f>'EstRev 6-11'!F55</f>
        <v>0</v>
      </c>
      <c r="C5517" s="5">
        <f t="shared" si="64"/>
        <v>5512</v>
      </c>
      <c r="D5517" s="6"/>
    </row>
    <row r="5518" spans="1:4" x14ac:dyDescent="0.2">
      <c r="A5518">
        <v>5513</v>
      </c>
      <c r="B5518" s="14">
        <f>'EstRev 6-11'!F56</f>
        <v>0</v>
      </c>
      <c r="C5518" s="5">
        <f t="shared" si="64"/>
        <v>5513</v>
      </c>
      <c r="D5518" s="6"/>
    </row>
    <row r="5519" spans="1:4" x14ac:dyDescent="0.2">
      <c r="A5519">
        <v>5514</v>
      </c>
      <c r="B5519" s="14">
        <f>'EstRev 6-11'!F57</f>
        <v>0</v>
      </c>
      <c r="C5519" s="5">
        <f t="shared" si="64"/>
        <v>5514</v>
      </c>
      <c r="D5519" s="6"/>
    </row>
    <row r="5520" spans="1:4" x14ac:dyDescent="0.2">
      <c r="A5520">
        <v>5515</v>
      </c>
      <c r="B5520" s="14">
        <f>'EstRev 6-11'!F59</f>
        <v>0</v>
      </c>
      <c r="C5520" s="5">
        <f t="shared" si="64"/>
        <v>5515</v>
      </c>
      <c r="D5520" s="6"/>
    </row>
    <row r="5521" spans="1:4" x14ac:dyDescent="0.2">
      <c r="A5521">
        <v>5516</v>
      </c>
      <c r="B5521" s="14">
        <f>'EstRev 6-11'!F60</f>
        <v>0</v>
      </c>
      <c r="C5521" s="5">
        <f t="shared" si="64"/>
        <v>5516</v>
      </c>
      <c r="D5521" s="6"/>
    </row>
    <row r="5522" spans="1:4" x14ac:dyDescent="0.2">
      <c r="A5522">
        <v>5517</v>
      </c>
      <c r="B5522" s="14">
        <f>'EstRev 6-11'!F61</f>
        <v>0</v>
      </c>
      <c r="C5522" s="5">
        <f t="shared" si="64"/>
        <v>5517</v>
      </c>
      <c r="D5522" s="6"/>
    </row>
    <row r="5523" spans="1:4" x14ac:dyDescent="0.2">
      <c r="A5523">
        <v>5518</v>
      </c>
      <c r="B5523" s="14">
        <f>'EstRev 6-11'!F63</f>
        <v>0</v>
      </c>
      <c r="C5523" s="5">
        <f t="shared" si="64"/>
        <v>5518</v>
      </c>
      <c r="D5523" s="6"/>
    </row>
    <row r="5524" spans="1:4" x14ac:dyDescent="0.2">
      <c r="A5524">
        <v>5519</v>
      </c>
      <c r="B5524" s="14">
        <f>'EstRev 6-11'!F65</f>
        <v>60</v>
      </c>
      <c r="C5524" s="5">
        <f t="shared" si="64"/>
        <v>5459</v>
      </c>
      <c r="D5524" s="6"/>
    </row>
    <row r="5525" spans="1:4" x14ac:dyDescent="0.2">
      <c r="A5525">
        <v>5520</v>
      </c>
      <c r="B5525" s="14">
        <f>'EstRev 6-11'!F66</f>
        <v>0</v>
      </c>
      <c r="C5525" s="5">
        <f t="shared" si="64"/>
        <v>5520</v>
      </c>
      <c r="D5525" s="6"/>
    </row>
    <row r="5526" spans="1:4" x14ac:dyDescent="0.2">
      <c r="A5526">
        <v>5521</v>
      </c>
      <c r="B5526" s="14">
        <f>'EstRev 6-11'!F67</f>
        <v>60</v>
      </c>
      <c r="C5526" s="5">
        <f t="shared" si="64"/>
        <v>5461</v>
      </c>
      <c r="D5526" s="6"/>
    </row>
    <row r="5527" spans="1:4" x14ac:dyDescent="0.2">
      <c r="A5527">
        <v>5522</v>
      </c>
      <c r="B5527" s="14">
        <f>'EstRev 6-11'!F98</f>
        <v>0</v>
      </c>
      <c r="C5527" s="5">
        <f t="shared" si="64"/>
        <v>5522</v>
      </c>
      <c r="D5527" s="6"/>
    </row>
    <row r="5528" spans="1:4" x14ac:dyDescent="0.2">
      <c r="A5528">
        <v>5523</v>
      </c>
      <c r="B5528" s="14">
        <f>'EstRev 6-11'!F100</f>
        <v>0</v>
      </c>
      <c r="C5528" s="5">
        <f t="shared" si="64"/>
        <v>5523</v>
      </c>
      <c r="D5528" s="6"/>
    </row>
    <row r="5529" spans="1:4" x14ac:dyDescent="0.2">
      <c r="A5529">
        <v>5524</v>
      </c>
      <c r="B5529" s="14">
        <f>'EstRev 6-11'!F101</f>
        <v>0</v>
      </c>
      <c r="C5529" s="5">
        <f t="shared" si="64"/>
        <v>5524</v>
      </c>
      <c r="D5529" s="6"/>
    </row>
    <row r="5530" spans="1:4" x14ac:dyDescent="0.2">
      <c r="A5530">
        <v>5525</v>
      </c>
      <c r="B5530" s="14">
        <f>'EstRev 6-11'!F109</f>
        <v>3260</v>
      </c>
      <c r="C5530" s="5">
        <f t="shared" si="64"/>
        <v>2265</v>
      </c>
      <c r="D5530" s="6"/>
    </row>
    <row r="5531" spans="1:4" x14ac:dyDescent="0.2">
      <c r="A5531">
        <v>5526</v>
      </c>
      <c r="B5531" s="14">
        <f>'EstRev 6-11'!F110</f>
        <v>3260</v>
      </c>
      <c r="C5531" s="5">
        <f t="shared" si="64"/>
        <v>2266</v>
      </c>
      <c r="D5531" s="6"/>
    </row>
    <row r="5532" spans="1:4" x14ac:dyDescent="0.2">
      <c r="A5532">
        <v>5527</v>
      </c>
      <c r="B5532" s="14">
        <f>'EstRev 6-11'!F111</f>
        <v>53320</v>
      </c>
      <c r="C5532" s="5">
        <f t="shared" si="64"/>
        <v>-47793</v>
      </c>
      <c r="D5532" s="6"/>
    </row>
    <row r="5533" spans="1:4" x14ac:dyDescent="0.2">
      <c r="A5533">
        <v>5528</v>
      </c>
      <c r="B5533" s="14">
        <f>'EstRev 6-11'!F114</f>
        <v>0</v>
      </c>
      <c r="C5533" s="5">
        <f t="shared" si="64"/>
        <v>5528</v>
      </c>
      <c r="D5533" s="6"/>
    </row>
    <row r="5534" spans="1:4" x14ac:dyDescent="0.2">
      <c r="A5534">
        <v>5529</v>
      </c>
      <c r="B5534" s="14">
        <f>'EstRev 6-11'!F115</f>
        <v>0</v>
      </c>
      <c r="C5534" s="5">
        <f t="shared" si="64"/>
        <v>5529</v>
      </c>
      <c r="D5534" s="6"/>
    </row>
    <row r="5535" spans="1:4" x14ac:dyDescent="0.2">
      <c r="A5535">
        <v>5530</v>
      </c>
      <c r="B5535" s="14">
        <f>'EstRev 6-11'!F116</f>
        <v>0</v>
      </c>
      <c r="C5535" s="5">
        <f t="shared" si="64"/>
        <v>5530</v>
      </c>
      <c r="D5535" s="6"/>
    </row>
    <row r="5536" spans="1:4" x14ac:dyDescent="0.2">
      <c r="A5536">
        <v>5531</v>
      </c>
      <c r="B5536" s="14">
        <f>'EstRev 6-11'!F117</f>
        <v>0</v>
      </c>
      <c r="C5536" s="5">
        <f t="shared" si="64"/>
        <v>5531</v>
      </c>
      <c r="D5536" s="6"/>
    </row>
    <row r="5537" spans="1:4" x14ac:dyDescent="0.2">
      <c r="A5537">
        <v>5532</v>
      </c>
      <c r="B5537" s="14">
        <f>'EstRev 6-11'!F120</f>
        <v>60000</v>
      </c>
      <c r="C5537" s="5">
        <f t="shared" si="64"/>
        <v>-54468</v>
      </c>
      <c r="D5537" s="6"/>
    </row>
    <row r="5538" spans="1:4" x14ac:dyDescent="0.2">
      <c r="A5538">
        <v>5533</v>
      </c>
      <c r="B5538" s="14">
        <f>'EstRev 6-11'!F121</f>
        <v>0</v>
      </c>
      <c r="C5538" s="5">
        <f t="shared" si="64"/>
        <v>5533</v>
      </c>
      <c r="D5538" s="6"/>
    </row>
    <row r="5539" spans="1:4" x14ac:dyDescent="0.2">
      <c r="A5539" s="3">
        <v>5534</v>
      </c>
      <c r="D5539" s="7"/>
    </row>
    <row r="5540" spans="1:4" x14ac:dyDescent="0.2">
      <c r="A5540" s="3">
        <v>5535</v>
      </c>
      <c r="D5540" s="7"/>
    </row>
    <row r="5541" spans="1:4" x14ac:dyDescent="0.2">
      <c r="A5541" s="3">
        <v>5536</v>
      </c>
      <c r="D5541" s="7"/>
    </row>
    <row r="5542" spans="1:4" x14ac:dyDescent="0.2">
      <c r="A5542" s="3">
        <v>5537</v>
      </c>
      <c r="D5542" s="7"/>
    </row>
    <row r="5543" spans="1:4" x14ac:dyDescent="0.2">
      <c r="A5543">
        <v>5538</v>
      </c>
      <c r="B5543" s="14">
        <f>'EstRev 6-11'!F124</f>
        <v>60000</v>
      </c>
      <c r="C5543" s="5">
        <f t="shared" si="64"/>
        <v>-54462</v>
      </c>
      <c r="D5543" s="6"/>
    </row>
    <row r="5544" spans="1:4" x14ac:dyDescent="0.2">
      <c r="A5544">
        <v>5539</v>
      </c>
      <c r="B5544" s="14">
        <f>'EstRev 6-11'!F127</f>
        <v>0</v>
      </c>
      <c r="C5544" s="5">
        <f t="shared" si="64"/>
        <v>5539</v>
      </c>
      <c r="D5544" s="6"/>
    </row>
    <row r="5545" spans="1:4" x14ac:dyDescent="0.2">
      <c r="A5545">
        <v>5540</v>
      </c>
      <c r="B5545" s="14">
        <f>'EstRev 6-11'!F128</f>
        <v>0</v>
      </c>
      <c r="C5545" s="5">
        <f t="shared" si="64"/>
        <v>5540</v>
      </c>
      <c r="D5545" s="6"/>
    </row>
    <row r="5546" spans="1:4" x14ac:dyDescent="0.2">
      <c r="A5546">
        <v>5541</v>
      </c>
      <c r="B5546" s="14">
        <f>'EstRev 6-11'!F129</f>
        <v>0</v>
      </c>
      <c r="C5546" s="5">
        <f t="shared" si="64"/>
        <v>5541</v>
      </c>
      <c r="D5546" s="6"/>
    </row>
    <row r="5547" spans="1:4" x14ac:dyDescent="0.2">
      <c r="A5547" s="3">
        <v>5542</v>
      </c>
      <c r="D5547" s="7"/>
    </row>
    <row r="5548" spans="1:4" x14ac:dyDescent="0.2">
      <c r="A5548">
        <v>5543</v>
      </c>
      <c r="B5548" s="14">
        <f>'EstRev 6-11'!F130</f>
        <v>0</v>
      </c>
      <c r="C5548" s="5">
        <f t="shared" si="64"/>
        <v>5543</v>
      </c>
      <c r="D5548" s="6"/>
    </row>
    <row r="5549" spans="1:4" x14ac:dyDescent="0.2">
      <c r="A5549" s="3">
        <v>5544</v>
      </c>
      <c r="D5549" s="7"/>
    </row>
    <row r="5550" spans="1:4" x14ac:dyDescent="0.2">
      <c r="A5550">
        <v>5545</v>
      </c>
      <c r="B5550" s="14">
        <f>'EstRev 6-11'!F131</f>
        <v>0</v>
      </c>
      <c r="C5550" s="5">
        <f t="shared" si="64"/>
        <v>5545</v>
      </c>
      <c r="D5550" s="6"/>
    </row>
    <row r="5551" spans="1:4" x14ac:dyDescent="0.2">
      <c r="A5551" s="3">
        <v>5546</v>
      </c>
      <c r="D5551" s="7"/>
    </row>
    <row r="5552" spans="1:4" x14ac:dyDescent="0.2">
      <c r="A5552" s="3">
        <v>5547</v>
      </c>
      <c r="D5552" s="7"/>
    </row>
    <row r="5553" spans="1:4" x14ac:dyDescent="0.2">
      <c r="A5553">
        <v>5548</v>
      </c>
      <c r="B5553" s="14">
        <f>'EstRev 6-11'!F132</f>
        <v>0</v>
      </c>
      <c r="C5553" s="5">
        <f t="shared" si="64"/>
        <v>5548</v>
      </c>
      <c r="D5553" s="6"/>
    </row>
    <row r="5554" spans="1:4" x14ac:dyDescent="0.2">
      <c r="A5554" s="3">
        <v>5549</v>
      </c>
      <c r="D5554" s="7"/>
    </row>
    <row r="5555" spans="1:4" x14ac:dyDescent="0.2">
      <c r="A5555" s="3">
        <v>5550</v>
      </c>
      <c r="D5555" s="7"/>
    </row>
    <row r="5556" spans="1:4" x14ac:dyDescent="0.2">
      <c r="A5556" s="3">
        <v>5551</v>
      </c>
      <c r="D5556" s="7"/>
    </row>
    <row r="5557" spans="1:4" x14ac:dyDescent="0.2">
      <c r="A5557" s="3">
        <v>5552</v>
      </c>
      <c r="D5557" s="7"/>
    </row>
    <row r="5558" spans="1:4" x14ac:dyDescent="0.2">
      <c r="A5558">
        <v>5553</v>
      </c>
      <c r="B5558" s="14">
        <f>'EstRev 6-11'!F134</f>
        <v>0</v>
      </c>
      <c r="C5558" s="5">
        <f t="shared" si="64"/>
        <v>5553</v>
      </c>
      <c r="D5558" s="6"/>
    </row>
    <row r="5559" spans="1:4" x14ac:dyDescent="0.2">
      <c r="A5559">
        <v>5554</v>
      </c>
      <c r="B5559" s="14">
        <f>'EstRev 6-11'!F154</f>
        <v>66500</v>
      </c>
      <c r="C5559" s="5">
        <f t="shared" si="64"/>
        <v>-60946</v>
      </c>
      <c r="D5559" s="6"/>
    </row>
    <row r="5560" spans="1:4" x14ac:dyDescent="0.2">
      <c r="A5560" s="3">
        <v>5555</v>
      </c>
      <c r="D5560" s="7"/>
    </row>
    <row r="5561" spans="1:4" x14ac:dyDescent="0.2">
      <c r="A5561">
        <v>5556</v>
      </c>
      <c r="B5561" s="14">
        <f>'EstRev 6-11'!F155</f>
        <v>43000</v>
      </c>
      <c r="C5561" s="5">
        <f t="shared" si="64"/>
        <v>-37444</v>
      </c>
      <c r="D5561" s="6"/>
    </row>
    <row r="5562" spans="1:4" x14ac:dyDescent="0.2">
      <c r="A5562">
        <v>5557</v>
      </c>
      <c r="B5562" s="14">
        <f>'EstRev 6-11'!F157</f>
        <v>109500</v>
      </c>
      <c r="C5562" s="5">
        <f t="shared" si="64"/>
        <v>-103943</v>
      </c>
      <c r="D5562" s="6"/>
    </row>
    <row r="5563" spans="1:4" x14ac:dyDescent="0.2">
      <c r="A5563">
        <v>5558</v>
      </c>
      <c r="B5563" s="14">
        <f>'EstRev 6-11'!F159</f>
        <v>0</v>
      </c>
      <c r="C5563" s="5">
        <f t="shared" si="64"/>
        <v>5558</v>
      </c>
      <c r="D5563" s="6"/>
    </row>
    <row r="5564" spans="1:4" x14ac:dyDescent="0.2">
      <c r="A5564" s="3">
        <v>5559</v>
      </c>
      <c r="D5564" s="7"/>
    </row>
    <row r="5565" spans="1:4" x14ac:dyDescent="0.2">
      <c r="A5565" s="3">
        <v>5560</v>
      </c>
      <c r="D5565" s="7"/>
    </row>
    <row r="5566" spans="1:4" x14ac:dyDescent="0.2">
      <c r="A5566" s="3">
        <v>5561</v>
      </c>
      <c r="D5566" s="7"/>
    </row>
    <row r="5567" spans="1:4" x14ac:dyDescent="0.2">
      <c r="A5567" s="3">
        <v>5562</v>
      </c>
      <c r="D5567" s="7"/>
    </row>
    <row r="5568" spans="1:4" x14ac:dyDescent="0.2">
      <c r="A5568" s="3">
        <v>5563</v>
      </c>
      <c r="D5568" s="7"/>
    </row>
    <row r="5569" spans="1:4" x14ac:dyDescent="0.2">
      <c r="A5569">
        <v>5564</v>
      </c>
      <c r="B5569" s="14">
        <f>'EstRev 6-11'!F160</f>
        <v>0</v>
      </c>
      <c r="C5569" s="5">
        <f t="shared" si="64"/>
        <v>5564</v>
      </c>
      <c r="D5569" s="6"/>
    </row>
    <row r="5570" spans="1:4" x14ac:dyDescent="0.2">
      <c r="A5570" s="3">
        <v>5565</v>
      </c>
      <c r="D5570" s="7"/>
    </row>
    <row r="5571" spans="1:4" x14ac:dyDescent="0.2">
      <c r="A5571">
        <v>5566</v>
      </c>
      <c r="B5571" s="14">
        <f>'EstRev 6-11'!F161</f>
        <v>0</v>
      </c>
      <c r="C5571" s="5">
        <f t="shared" si="64"/>
        <v>5566</v>
      </c>
      <c r="D5571" s="6"/>
    </row>
    <row r="5572" spans="1:4" x14ac:dyDescent="0.2">
      <c r="A5572" s="3">
        <v>5567</v>
      </c>
      <c r="D5572" s="7"/>
    </row>
    <row r="5573" spans="1:4" x14ac:dyDescent="0.2">
      <c r="A5573" s="3">
        <v>5568</v>
      </c>
      <c r="D5573" s="7"/>
    </row>
    <row r="5574" spans="1:4" x14ac:dyDescent="0.2">
      <c r="A5574" s="3">
        <v>5569</v>
      </c>
      <c r="D5574" s="6" t="s">
        <v>720</v>
      </c>
    </row>
    <row r="5575" spans="1:4" x14ac:dyDescent="0.2">
      <c r="A5575" s="3">
        <v>5570</v>
      </c>
      <c r="D5575" s="6" t="s">
        <v>720</v>
      </c>
    </row>
    <row r="5576" spans="1:4" x14ac:dyDescent="0.2">
      <c r="A5576" s="3">
        <v>5571</v>
      </c>
      <c r="D5576" s="7"/>
    </row>
    <row r="5577" spans="1:4" x14ac:dyDescent="0.2">
      <c r="A5577" s="3">
        <v>5572</v>
      </c>
      <c r="D5577" s="7"/>
    </row>
    <row r="5578" spans="1:4" x14ac:dyDescent="0.2">
      <c r="A5578" s="3">
        <v>5573</v>
      </c>
      <c r="D5578" s="7"/>
    </row>
    <row r="5579" spans="1:4" x14ac:dyDescent="0.2">
      <c r="A5579" s="3">
        <v>5574</v>
      </c>
      <c r="D5579" s="7"/>
    </row>
    <row r="5580" spans="1:4" x14ac:dyDescent="0.2">
      <c r="A5580" s="3">
        <v>5575</v>
      </c>
      <c r="D5580" s="7"/>
    </row>
    <row r="5581" spans="1:4" x14ac:dyDescent="0.2">
      <c r="A5581" s="3">
        <v>5576</v>
      </c>
      <c r="D5581" s="6" t="s">
        <v>327</v>
      </c>
    </row>
    <row r="5582" spans="1:4" x14ac:dyDescent="0.2">
      <c r="A5582" s="3">
        <v>5577</v>
      </c>
      <c r="D5582" s="7"/>
    </row>
    <row r="5583" spans="1:4" x14ac:dyDescent="0.2">
      <c r="A5583" s="3">
        <v>5578</v>
      </c>
      <c r="D5583" s="7"/>
    </row>
    <row r="5584" spans="1:4" x14ac:dyDescent="0.2">
      <c r="A5584" s="3">
        <v>5579</v>
      </c>
      <c r="D5584" s="6" t="s">
        <v>327</v>
      </c>
    </row>
    <row r="5585" spans="1:4" x14ac:dyDescent="0.2">
      <c r="A5585" s="3">
        <v>5580</v>
      </c>
      <c r="D5585" s="6" t="s">
        <v>327</v>
      </c>
    </row>
    <row r="5586" spans="1:4" x14ac:dyDescent="0.2">
      <c r="A5586" s="3">
        <v>5581</v>
      </c>
      <c r="D5586" s="6" t="s">
        <v>327</v>
      </c>
    </row>
    <row r="5587" spans="1:4" x14ac:dyDescent="0.2">
      <c r="A5587" s="3">
        <v>5582</v>
      </c>
      <c r="D5587" s="6" t="s">
        <v>327</v>
      </c>
    </row>
    <row r="5588" spans="1:4" x14ac:dyDescent="0.2">
      <c r="A5588" s="4">
        <v>5583</v>
      </c>
      <c r="B5588" s="14">
        <f>'EstRev 6-11'!F171</f>
        <v>109500</v>
      </c>
      <c r="C5588" s="5">
        <f t="shared" ref="C5588:C5639" si="65">A5588-B5588</f>
        <v>-103917</v>
      </c>
      <c r="D5588" s="6"/>
    </row>
    <row r="5589" spans="1:4" x14ac:dyDescent="0.2">
      <c r="A5589" s="3">
        <v>5584</v>
      </c>
      <c r="D5589" s="7"/>
    </row>
    <row r="5590" spans="1:4" x14ac:dyDescent="0.2">
      <c r="A5590" s="3">
        <v>5585</v>
      </c>
      <c r="D5590" s="7"/>
    </row>
    <row r="5591" spans="1:4" x14ac:dyDescent="0.2">
      <c r="A5591" s="3">
        <v>5586</v>
      </c>
      <c r="D5591" s="7"/>
    </row>
    <row r="5592" spans="1:4" x14ac:dyDescent="0.2">
      <c r="A5592" s="3">
        <v>5587</v>
      </c>
      <c r="D5592" s="7"/>
    </row>
    <row r="5593" spans="1:4" x14ac:dyDescent="0.2">
      <c r="A5593" s="3">
        <v>5588</v>
      </c>
      <c r="D5593" s="7"/>
    </row>
    <row r="5594" spans="1:4" x14ac:dyDescent="0.2">
      <c r="A5594" s="3">
        <v>5589</v>
      </c>
      <c r="D5594" s="7"/>
    </row>
    <row r="5595" spans="1:4" x14ac:dyDescent="0.2">
      <c r="A5595" s="3">
        <v>5590</v>
      </c>
      <c r="D5595" s="7"/>
    </row>
    <row r="5596" spans="1:4" x14ac:dyDescent="0.2">
      <c r="A5596" s="3">
        <v>5591</v>
      </c>
      <c r="D5596" s="7"/>
    </row>
    <row r="5597" spans="1:4" x14ac:dyDescent="0.2">
      <c r="A5597">
        <v>5592</v>
      </c>
      <c r="B5597" s="14">
        <f>'EstRev 6-11'!F172</f>
        <v>169500</v>
      </c>
      <c r="C5597" s="5">
        <f t="shared" si="65"/>
        <v>-163908</v>
      </c>
      <c r="D5597" s="6"/>
    </row>
    <row r="5598" spans="1:4" x14ac:dyDescent="0.2">
      <c r="A5598">
        <v>5593</v>
      </c>
      <c r="B5598" s="14">
        <f>'EstRev 6-11'!F175</f>
        <v>0</v>
      </c>
      <c r="C5598" s="5">
        <f t="shared" si="65"/>
        <v>5593</v>
      </c>
      <c r="D5598" s="6"/>
    </row>
    <row r="5599" spans="1:4" x14ac:dyDescent="0.2">
      <c r="A5599">
        <v>5594</v>
      </c>
      <c r="B5599" s="14">
        <f>'EstRev 6-11'!F177</f>
        <v>0</v>
      </c>
      <c r="C5599" s="5">
        <f t="shared" si="65"/>
        <v>5594</v>
      </c>
      <c r="D5599" s="6"/>
    </row>
    <row r="5600" spans="1:4" x14ac:dyDescent="0.2">
      <c r="A5600" s="3">
        <v>5595</v>
      </c>
      <c r="D5600" s="6" t="s">
        <v>327</v>
      </c>
    </row>
    <row r="5601" spans="1:4" x14ac:dyDescent="0.2">
      <c r="A5601" s="3">
        <v>5596</v>
      </c>
      <c r="D5601" s="6" t="s">
        <v>327</v>
      </c>
    </row>
    <row r="5602" spans="1:4" x14ac:dyDescent="0.2">
      <c r="A5602">
        <v>5597</v>
      </c>
      <c r="B5602" s="14">
        <f>'EstRev 6-11'!F183</f>
        <v>0</v>
      </c>
      <c r="C5602" s="5">
        <f t="shared" si="65"/>
        <v>5597</v>
      </c>
      <c r="D5602" s="6"/>
    </row>
    <row r="5603" spans="1:4" x14ac:dyDescent="0.2">
      <c r="A5603">
        <v>5598</v>
      </c>
      <c r="B5603" s="14">
        <f>'EstRev 6-11'!F186</f>
        <v>0</v>
      </c>
      <c r="C5603" s="5">
        <f t="shared" si="65"/>
        <v>5598</v>
      </c>
      <c r="D5603" s="6"/>
    </row>
    <row r="5604" spans="1:4" x14ac:dyDescent="0.2">
      <c r="A5604" s="3">
        <v>5599</v>
      </c>
      <c r="D5604" s="7"/>
    </row>
    <row r="5605" spans="1:4" x14ac:dyDescent="0.2">
      <c r="A5605" s="3">
        <v>5600</v>
      </c>
      <c r="D5605" s="7"/>
    </row>
    <row r="5606" spans="1:4" x14ac:dyDescent="0.2">
      <c r="A5606" s="3">
        <v>5601</v>
      </c>
      <c r="D5606" s="7"/>
    </row>
    <row r="5607" spans="1:4" x14ac:dyDescent="0.2">
      <c r="A5607" s="3">
        <v>5602</v>
      </c>
      <c r="D5607" s="7"/>
    </row>
    <row r="5608" spans="1:4" x14ac:dyDescent="0.2">
      <c r="A5608">
        <v>5603</v>
      </c>
      <c r="B5608" s="14">
        <f>'EstRev 6-11'!F202</f>
        <v>0</v>
      </c>
      <c r="C5608" s="5">
        <f t="shared" si="65"/>
        <v>5603</v>
      </c>
      <c r="D5608" s="6"/>
    </row>
    <row r="5609" spans="1:4" x14ac:dyDescent="0.2">
      <c r="A5609">
        <v>5604</v>
      </c>
      <c r="B5609" s="14">
        <f>'EstRev 6-11'!F203</f>
        <v>0</v>
      </c>
      <c r="C5609" s="5">
        <f t="shared" si="65"/>
        <v>5604</v>
      </c>
      <c r="D5609" s="6"/>
    </row>
    <row r="5610" spans="1:4" x14ac:dyDescent="0.2">
      <c r="A5610" s="3">
        <v>5605</v>
      </c>
      <c r="D5610" s="7"/>
    </row>
    <row r="5611" spans="1:4" x14ac:dyDescent="0.2">
      <c r="A5611" s="3">
        <v>5606</v>
      </c>
      <c r="D5611" s="7"/>
    </row>
    <row r="5612" spans="1:4" x14ac:dyDescent="0.2">
      <c r="A5612" s="3">
        <v>5607</v>
      </c>
      <c r="D5612" s="7"/>
    </row>
    <row r="5613" spans="1:4" x14ac:dyDescent="0.2">
      <c r="A5613" s="3">
        <v>5608</v>
      </c>
      <c r="D5613" s="6" t="s">
        <v>327</v>
      </c>
    </row>
    <row r="5614" spans="1:4" x14ac:dyDescent="0.2">
      <c r="A5614" s="3">
        <v>5609</v>
      </c>
      <c r="D5614" s="6" t="s">
        <v>327</v>
      </c>
    </row>
    <row r="5615" spans="1:4" x14ac:dyDescent="0.2">
      <c r="A5615" s="3">
        <v>5610</v>
      </c>
      <c r="D5615" s="6" t="s">
        <v>720</v>
      </c>
    </row>
    <row r="5616" spans="1:4" x14ac:dyDescent="0.2">
      <c r="A5616">
        <v>5611</v>
      </c>
      <c r="B5616" s="14">
        <f>'EstRev 6-11'!F204</f>
        <v>0</v>
      </c>
      <c r="C5616" s="5">
        <f t="shared" si="65"/>
        <v>5611</v>
      </c>
      <c r="D5616" s="6"/>
    </row>
    <row r="5617" spans="1:4" x14ac:dyDescent="0.2">
      <c r="A5617">
        <v>5612</v>
      </c>
      <c r="B5617" s="14">
        <f>'EstRev 6-11'!F208</f>
        <v>0</v>
      </c>
      <c r="C5617" s="5">
        <f t="shared" si="65"/>
        <v>5612</v>
      </c>
      <c r="D5617" s="6"/>
    </row>
    <row r="5618" spans="1:4" x14ac:dyDescent="0.2">
      <c r="A5618" s="3">
        <v>5613</v>
      </c>
      <c r="D5618" s="6" t="s">
        <v>327</v>
      </c>
    </row>
    <row r="5619" spans="1:4" x14ac:dyDescent="0.2">
      <c r="A5619" s="3">
        <v>5614</v>
      </c>
      <c r="D5619" s="7"/>
    </row>
    <row r="5620" spans="1:4" x14ac:dyDescent="0.2">
      <c r="A5620" s="3">
        <v>5615</v>
      </c>
      <c r="D5620" s="7"/>
    </row>
    <row r="5621" spans="1:4" x14ac:dyDescent="0.2">
      <c r="A5621">
        <v>5616</v>
      </c>
      <c r="B5621" s="14">
        <f>'EstRev 6-11'!F206</f>
        <v>0</v>
      </c>
      <c r="C5621" s="5">
        <f t="shared" si="65"/>
        <v>5616</v>
      </c>
      <c r="D5621" s="6"/>
    </row>
    <row r="5622" spans="1:4" x14ac:dyDescent="0.2">
      <c r="A5622" s="3">
        <v>5617</v>
      </c>
      <c r="D5622" s="7"/>
    </row>
    <row r="5623" spans="1:4" x14ac:dyDescent="0.2">
      <c r="A5623" s="3">
        <v>5618</v>
      </c>
      <c r="D5623" s="7"/>
    </row>
    <row r="5624" spans="1:4" x14ac:dyDescent="0.2">
      <c r="A5624" s="3">
        <v>5619</v>
      </c>
      <c r="D5624" s="7"/>
    </row>
    <row r="5625" spans="1:4" x14ac:dyDescent="0.2">
      <c r="A5625" s="3">
        <v>5620</v>
      </c>
      <c r="D5625" s="7"/>
    </row>
    <row r="5626" spans="1:4" x14ac:dyDescent="0.2">
      <c r="A5626" s="3">
        <v>5621</v>
      </c>
      <c r="D5626" s="7"/>
    </row>
    <row r="5627" spans="1:4" x14ac:dyDescent="0.2">
      <c r="A5627" s="3">
        <v>5622</v>
      </c>
      <c r="D5627" s="7"/>
    </row>
    <row r="5628" spans="1:4" x14ac:dyDescent="0.2">
      <c r="A5628" s="3">
        <v>5623</v>
      </c>
      <c r="D5628" s="7"/>
    </row>
    <row r="5629" spans="1:4" x14ac:dyDescent="0.2">
      <c r="A5629" s="3">
        <v>5624</v>
      </c>
      <c r="D5629" s="7"/>
    </row>
    <row r="5630" spans="1:4" x14ac:dyDescent="0.2">
      <c r="A5630" s="3">
        <v>5625</v>
      </c>
      <c r="D5630" s="7"/>
    </row>
    <row r="5631" spans="1:4" x14ac:dyDescent="0.2">
      <c r="A5631" s="3">
        <v>5626</v>
      </c>
      <c r="D5631" s="7"/>
    </row>
    <row r="5632" spans="1:4" x14ac:dyDescent="0.2">
      <c r="A5632" s="3">
        <v>5627</v>
      </c>
      <c r="D5632" s="7"/>
    </row>
    <row r="5633" spans="1:4" x14ac:dyDescent="0.2">
      <c r="A5633" s="3">
        <v>5628</v>
      </c>
      <c r="D5633" s="7"/>
    </row>
    <row r="5634" spans="1:4" x14ac:dyDescent="0.2">
      <c r="A5634" s="3">
        <v>5629</v>
      </c>
      <c r="D5634" s="7"/>
    </row>
    <row r="5635" spans="1:4" x14ac:dyDescent="0.2">
      <c r="A5635">
        <v>5630</v>
      </c>
      <c r="B5635" s="14">
        <f>'EstRev 6-11'!F213</f>
        <v>0</v>
      </c>
      <c r="C5635" s="5">
        <f t="shared" si="65"/>
        <v>5630</v>
      </c>
      <c r="D5635" s="6"/>
    </row>
    <row r="5636" spans="1:4" x14ac:dyDescent="0.2">
      <c r="A5636">
        <v>5631</v>
      </c>
      <c r="B5636" s="14">
        <f>'EstRev 6-11'!F214</f>
        <v>0</v>
      </c>
      <c r="C5636" s="5">
        <f t="shared" si="65"/>
        <v>5631</v>
      </c>
      <c r="D5636" s="6"/>
    </row>
    <row r="5637" spans="1:4" x14ac:dyDescent="0.2">
      <c r="A5637" s="3">
        <v>5632</v>
      </c>
      <c r="D5637" s="7"/>
    </row>
    <row r="5638" spans="1:4" x14ac:dyDescent="0.2">
      <c r="A5638" s="3">
        <v>5633</v>
      </c>
      <c r="D5638" s="7"/>
    </row>
    <row r="5639" spans="1:4" x14ac:dyDescent="0.2">
      <c r="A5639">
        <v>5634</v>
      </c>
      <c r="B5639" s="14">
        <f>'EstRev 6-11'!F215</f>
        <v>0</v>
      </c>
      <c r="C5639" s="5">
        <f t="shared" si="65"/>
        <v>5634</v>
      </c>
      <c r="D5639" s="6"/>
    </row>
    <row r="5640" spans="1:4" x14ac:dyDescent="0.2">
      <c r="A5640">
        <v>5635</v>
      </c>
      <c r="B5640" s="14">
        <f>'EstRev 6-11'!F216</f>
        <v>0</v>
      </c>
      <c r="C5640" s="5">
        <f t="shared" ref="C5640:C5701" si="66">A5640-B5640</f>
        <v>5635</v>
      </c>
      <c r="D5640" s="6"/>
    </row>
    <row r="5641" spans="1:4" x14ac:dyDescent="0.2">
      <c r="A5641">
        <v>5636</v>
      </c>
      <c r="B5641" s="14">
        <f>'EstRev 6-11'!F217</f>
        <v>0</v>
      </c>
      <c r="C5641" s="5">
        <f t="shared" si="66"/>
        <v>5636</v>
      </c>
      <c r="D5641" s="6"/>
    </row>
    <row r="5642" spans="1:4" x14ac:dyDescent="0.2">
      <c r="A5642" s="3">
        <v>5637</v>
      </c>
      <c r="D5642" s="7"/>
    </row>
    <row r="5643" spans="1:4" x14ac:dyDescent="0.2">
      <c r="A5643" s="3">
        <v>5638</v>
      </c>
      <c r="D5643" s="7"/>
    </row>
    <row r="5644" spans="1:4" x14ac:dyDescent="0.2">
      <c r="A5644" s="3">
        <v>5639</v>
      </c>
      <c r="D5644" s="7"/>
    </row>
    <row r="5645" spans="1:4" x14ac:dyDescent="0.2">
      <c r="A5645" s="3">
        <v>5640</v>
      </c>
      <c r="D5645" s="7"/>
    </row>
    <row r="5646" spans="1:4" x14ac:dyDescent="0.2">
      <c r="A5646" s="3">
        <v>5641</v>
      </c>
      <c r="D5646" s="7"/>
    </row>
    <row r="5647" spans="1:4" x14ac:dyDescent="0.2">
      <c r="A5647">
        <v>5642</v>
      </c>
      <c r="B5647" s="14">
        <f>'EstRev 6-11'!F219</f>
        <v>0</v>
      </c>
      <c r="C5647" s="5">
        <f t="shared" si="66"/>
        <v>5642</v>
      </c>
      <c r="D5647" s="6"/>
    </row>
    <row r="5648" spans="1:4" x14ac:dyDescent="0.2">
      <c r="A5648" s="3">
        <v>5643</v>
      </c>
      <c r="D5648" s="7"/>
    </row>
    <row r="5649" spans="1:4" x14ac:dyDescent="0.2">
      <c r="A5649">
        <v>5644</v>
      </c>
      <c r="B5649" s="14">
        <f>'EstRev 6-11'!F257</f>
        <v>0</v>
      </c>
      <c r="C5649" s="5">
        <f t="shared" si="66"/>
        <v>5644</v>
      </c>
      <c r="D5649" s="6"/>
    </row>
    <row r="5650" spans="1:4" x14ac:dyDescent="0.2">
      <c r="A5650" s="3">
        <v>5645</v>
      </c>
      <c r="D5650" s="6"/>
    </row>
    <row r="5651" spans="1:4" x14ac:dyDescent="0.2">
      <c r="A5651" s="3">
        <v>5646</v>
      </c>
      <c r="D5651" s="18" t="s">
        <v>720</v>
      </c>
    </row>
    <row r="5652" spans="1:4" x14ac:dyDescent="0.2">
      <c r="A5652">
        <v>5647</v>
      </c>
      <c r="B5652" s="14">
        <f>'EstRev 6-11'!F259</f>
        <v>0</v>
      </c>
      <c r="C5652" s="5">
        <f t="shared" si="66"/>
        <v>5647</v>
      </c>
      <c r="D5652" s="6"/>
    </row>
    <row r="5653" spans="1:4" x14ac:dyDescent="0.2">
      <c r="A5653" s="3">
        <v>5648</v>
      </c>
      <c r="D5653" s="7"/>
    </row>
    <row r="5654" spans="1:4" x14ac:dyDescent="0.2">
      <c r="A5654">
        <v>5649</v>
      </c>
      <c r="B5654" s="14">
        <f>'EstRev 6-11'!F260</f>
        <v>0</v>
      </c>
      <c r="C5654" s="5">
        <f t="shared" si="66"/>
        <v>5649</v>
      </c>
      <c r="D5654" s="6"/>
    </row>
    <row r="5655" spans="1:4" x14ac:dyDescent="0.2">
      <c r="A5655" s="3">
        <v>5650</v>
      </c>
      <c r="D5655" s="7"/>
    </row>
    <row r="5656" spans="1:4" x14ac:dyDescent="0.2">
      <c r="A5656" s="3">
        <v>5651</v>
      </c>
      <c r="D5656" s="6" t="s">
        <v>327</v>
      </c>
    </row>
    <row r="5657" spans="1:4" x14ac:dyDescent="0.2">
      <c r="A5657">
        <v>5652</v>
      </c>
      <c r="B5657" s="14">
        <f>'EstRev 6-11'!F268</f>
        <v>0</v>
      </c>
      <c r="C5657" s="5">
        <f t="shared" si="66"/>
        <v>5652</v>
      </c>
      <c r="D5657" s="6"/>
    </row>
    <row r="5658" spans="1:4" x14ac:dyDescent="0.2">
      <c r="A5658" s="3">
        <v>5653</v>
      </c>
      <c r="D5658" s="7"/>
    </row>
    <row r="5659" spans="1:4" x14ac:dyDescent="0.2">
      <c r="A5659" s="3">
        <v>5654</v>
      </c>
      <c r="D5659" s="7"/>
    </row>
    <row r="5660" spans="1:4" x14ac:dyDescent="0.2">
      <c r="A5660" s="3">
        <v>5655</v>
      </c>
      <c r="D5660" s="7"/>
    </row>
    <row r="5661" spans="1:4" x14ac:dyDescent="0.2">
      <c r="A5661" s="3">
        <v>5656</v>
      </c>
      <c r="D5661" s="7"/>
    </row>
    <row r="5662" spans="1:4" x14ac:dyDescent="0.2">
      <c r="A5662" s="3">
        <v>5657</v>
      </c>
      <c r="D5662" s="7"/>
    </row>
    <row r="5663" spans="1:4" x14ac:dyDescent="0.2">
      <c r="A5663">
        <v>5658</v>
      </c>
      <c r="B5663" s="14">
        <f>'EstRev 6-11'!F269</f>
        <v>0</v>
      </c>
      <c r="C5663" s="5">
        <f t="shared" si="66"/>
        <v>5658</v>
      </c>
      <c r="D5663" s="6"/>
    </row>
    <row r="5664" spans="1:4" x14ac:dyDescent="0.2">
      <c r="A5664">
        <v>5659</v>
      </c>
      <c r="B5664" s="14">
        <f>'EstRev 6-11'!F270</f>
        <v>222820</v>
      </c>
      <c r="C5664" s="5">
        <f t="shared" si="66"/>
        <v>-217161</v>
      </c>
      <c r="D5664" s="6"/>
    </row>
    <row r="5665" spans="1:4" x14ac:dyDescent="0.2">
      <c r="A5665">
        <v>5660</v>
      </c>
      <c r="B5665" s="14">
        <f>'EstRev 6-11'!G5</f>
        <v>26000</v>
      </c>
      <c r="C5665" s="5">
        <f t="shared" si="66"/>
        <v>-20340</v>
      </c>
      <c r="D5665" s="6"/>
    </row>
    <row r="5666" spans="1:4" x14ac:dyDescent="0.2">
      <c r="A5666">
        <v>5661</v>
      </c>
      <c r="B5666" s="14">
        <f>'EstRev 6-11'!G7</f>
        <v>0</v>
      </c>
      <c r="C5666" s="5">
        <f t="shared" si="66"/>
        <v>5661</v>
      </c>
      <c r="D5666" s="6"/>
    </row>
    <row r="5667" spans="1:4" x14ac:dyDescent="0.2">
      <c r="A5667">
        <v>5662</v>
      </c>
      <c r="B5667" s="14">
        <f>'EstRev 6-11'!G8</f>
        <v>43000</v>
      </c>
      <c r="C5667" s="5">
        <f t="shared" si="66"/>
        <v>-37338</v>
      </c>
      <c r="D5667" s="6"/>
    </row>
    <row r="5668" spans="1:4" x14ac:dyDescent="0.2">
      <c r="A5668">
        <v>5663</v>
      </c>
      <c r="B5668" s="14">
        <f>'EstRev 6-11'!G11</f>
        <v>0</v>
      </c>
      <c r="C5668" s="5">
        <f t="shared" si="66"/>
        <v>5663</v>
      </c>
      <c r="D5668" s="6"/>
    </row>
    <row r="5669" spans="1:4" x14ac:dyDescent="0.2">
      <c r="A5669">
        <v>5664</v>
      </c>
      <c r="B5669" s="14">
        <f>'EstRev 6-11'!G12</f>
        <v>69000</v>
      </c>
      <c r="C5669" s="5">
        <f t="shared" si="66"/>
        <v>-63336</v>
      </c>
      <c r="D5669" s="6"/>
    </row>
    <row r="5670" spans="1:4" x14ac:dyDescent="0.2">
      <c r="A5670">
        <v>5665</v>
      </c>
      <c r="B5670" s="14">
        <f>'EstRev 6-11'!G14</f>
        <v>0</v>
      </c>
      <c r="C5670" s="5">
        <f t="shared" si="66"/>
        <v>5665</v>
      </c>
      <c r="D5670" s="6"/>
    </row>
    <row r="5671" spans="1:4" x14ac:dyDescent="0.2">
      <c r="A5671">
        <v>5666</v>
      </c>
      <c r="B5671" s="14">
        <f>'EstRev 6-11'!G15</f>
        <v>0</v>
      </c>
      <c r="C5671" s="5">
        <f t="shared" si="66"/>
        <v>5666</v>
      </c>
      <c r="D5671" s="6"/>
    </row>
    <row r="5672" spans="1:4" x14ac:dyDescent="0.2">
      <c r="A5672">
        <v>5667</v>
      </c>
      <c r="B5672" s="14">
        <f>'EstRev 6-11'!G16</f>
        <v>20000</v>
      </c>
      <c r="C5672" s="5">
        <f t="shared" si="66"/>
        <v>-14333</v>
      </c>
      <c r="D5672" s="6"/>
    </row>
    <row r="5673" spans="1:4" x14ac:dyDescent="0.2">
      <c r="A5673">
        <v>5668</v>
      </c>
      <c r="B5673" s="14">
        <f>'EstRev 6-11'!G17</f>
        <v>0</v>
      </c>
      <c r="C5673" s="5">
        <f t="shared" si="66"/>
        <v>5668</v>
      </c>
      <c r="D5673" s="6"/>
    </row>
    <row r="5674" spans="1:4" x14ac:dyDescent="0.2">
      <c r="A5674">
        <v>5669</v>
      </c>
      <c r="B5674" s="14">
        <f>'EstRev 6-11'!G18</f>
        <v>20000</v>
      </c>
      <c r="C5674" s="5">
        <f t="shared" si="66"/>
        <v>-14331</v>
      </c>
      <c r="D5674" s="6"/>
    </row>
    <row r="5675" spans="1:4" x14ac:dyDescent="0.2">
      <c r="A5675">
        <v>5670</v>
      </c>
      <c r="B5675" s="14">
        <f>'EstRev 6-11'!G65</f>
        <v>200</v>
      </c>
      <c r="C5675" s="5">
        <f t="shared" si="66"/>
        <v>5470</v>
      </c>
      <c r="D5675" s="6"/>
    </row>
    <row r="5676" spans="1:4" x14ac:dyDescent="0.2">
      <c r="A5676">
        <v>5671</v>
      </c>
      <c r="B5676" s="14">
        <f>'EstRev 6-11'!G66</f>
        <v>0</v>
      </c>
      <c r="C5676" s="5">
        <f t="shared" si="66"/>
        <v>5671</v>
      </c>
      <c r="D5676" s="6"/>
    </row>
    <row r="5677" spans="1:4" x14ac:dyDescent="0.2">
      <c r="A5677">
        <v>5672</v>
      </c>
      <c r="B5677" s="14">
        <f>'EstRev 6-11'!G67</f>
        <v>200</v>
      </c>
      <c r="C5677" s="5">
        <f t="shared" si="66"/>
        <v>5472</v>
      </c>
      <c r="D5677" s="6"/>
    </row>
    <row r="5678" spans="1:4" x14ac:dyDescent="0.2">
      <c r="A5678">
        <v>5673</v>
      </c>
      <c r="B5678" s="14">
        <f>'EstRev 6-11'!G98</f>
        <v>0</v>
      </c>
      <c r="C5678" s="5">
        <f t="shared" si="66"/>
        <v>5673</v>
      </c>
      <c r="D5678" s="6"/>
    </row>
    <row r="5679" spans="1:4" x14ac:dyDescent="0.2">
      <c r="A5679">
        <v>5674</v>
      </c>
      <c r="B5679" s="14">
        <f>'EstRev 6-11'!G101</f>
        <v>0</v>
      </c>
      <c r="C5679" s="5">
        <f t="shared" si="66"/>
        <v>5674</v>
      </c>
      <c r="D5679" s="6"/>
    </row>
    <row r="5680" spans="1:4" x14ac:dyDescent="0.2">
      <c r="A5680">
        <v>5675</v>
      </c>
      <c r="B5680" s="14">
        <f>'EstRev 6-11'!G109</f>
        <v>0</v>
      </c>
      <c r="C5680" s="5">
        <f t="shared" si="66"/>
        <v>5675</v>
      </c>
      <c r="D5680" s="6"/>
    </row>
    <row r="5681" spans="1:4" x14ac:dyDescent="0.2">
      <c r="A5681">
        <v>5676</v>
      </c>
      <c r="B5681" s="14">
        <f>'EstRev 6-11'!G110</f>
        <v>0</v>
      </c>
      <c r="C5681" s="5">
        <f t="shared" si="66"/>
        <v>5676</v>
      </c>
      <c r="D5681" s="6"/>
    </row>
    <row r="5682" spans="1:4" x14ac:dyDescent="0.2">
      <c r="A5682">
        <v>5677</v>
      </c>
      <c r="B5682" s="14">
        <f>'EstRev 6-11'!G114</f>
        <v>0</v>
      </c>
      <c r="C5682" s="5">
        <f t="shared" si="66"/>
        <v>5677</v>
      </c>
      <c r="D5682" s="6"/>
    </row>
    <row r="5683" spans="1:4" x14ac:dyDescent="0.2">
      <c r="A5683">
        <v>5678</v>
      </c>
      <c r="B5683" s="14">
        <f>'EstRev 6-11'!G115</f>
        <v>0</v>
      </c>
      <c r="C5683" s="5">
        <f t="shared" si="66"/>
        <v>5678</v>
      </c>
      <c r="D5683" s="6"/>
    </row>
    <row r="5684" spans="1:4" x14ac:dyDescent="0.2">
      <c r="A5684">
        <v>5679</v>
      </c>
      <c r="B5684" s="14">
        <f>'EstRev 6-11'!G116</f>
        <v>0</v>
      </c>
      <c r="C5684" s="5">
        <f t="shared" si="66"/>
        <v>5679</v>
      </c>
      <c r="D5684" s="6"/>
    </row>
    <row r="5685" spans="1:4" x14ac:dyDescent="0.2">
      <c r="A5685">
        <v>5680</v>
      </c>
      <c r="B5685" s="14">
        <f>'EstRev 6-11'!G117</f>
        <v>0</v>
      </c>
      <c r="C5685" s="5">
        <f t="shared" si="66"/>
        <v>5680</v>
      </c>
      <c r="D5685" s="6"/>
    </row>
    <row r="5686" spans="1:4" x14ac:dyDescent="0.2">
      <c r="A5686">
        <v>5681</v>
      </c>
      <c r="B5686" s="14">
        <f>'EstRev 6-11'!G120</f>
        <v>0</v>
      </c>
      <c r="C5686" s="5">
        <f t="shared" si="66"/>
        <v>5681</v>
      </c>
      <c r="D5686" s="6"/>
    </row>
    <row r="5687" spans="1:4" x14ac:dyDescent="0.2">
      <c r="A5687">
        <v>5682</v>
      </c>
      <c r="B5687" s="14">
        <f>'EstRev 6-11'!G121</f>
        <v>0</v>
      </c>
      <c r="C5687" s="5">
        <f t="shared" si="66"/>
        <v>5682</v>
      </c>
      <c r="D5687" s="6"/>
    </row>
    <row r="5688" spans="1:4" x14ac:dyDescent="0.2">
      <c r="A5688" s="3">
        <v>5683</v>
      </c>
      <c r="D5688" s="7"/>
    </row>
    <row r="5689" spans="1:4" x14ac:dyDescent="0.2">
      <c r="A5689" s="3">
        <v>5684</v>
      </c>
      <c r="D5689" s="7"/>
    </row>
    <row r="5690" spans="1:4" x14ac:dyDescent="0.2">
      <c r="A5690" s="3">
        <v>5685</v>
      </c>
      <c r="D5690" s="7"/>
    </row>
    <row r="5691" spans="1:4" x14ac:dyDescent="0.2">
      <c r="A5691" s="3">
        <v>5686</v>
      </c>
      <c r="D5691" s="7"/>
    </row>
    <row r="5692" spans="1:4" x14ac:dyDescent="0.2">
      <c r="A5692">
        <v>5687</v>
      </c>
      <c r="B5692" s="14">
        <f>'EstRev 6-11'!G124</f>
        <v>0</v>
      </c>
      <c r="C5692" s="5">
        <f t="shared" si="66"/>
        <v>5687</v>
      </c>
      <c r="D5692" s="6"/>
    </row>
    <row r="5693" spans="1:4" x14ac:dyDescent="0.2">
      <c r="A5693">
        <v>5688</v>
      </c>
      <c r="B5693" s="14">
        <f>'EstRev 6-11'!G136</f>
        <v>0</v>
      </c>
      <c r="C5693" s="5">
        <f t="shared" si="66"/>
        <v>5688</v>
      </c>
      <c r="D5693" s="6"/>
    </row>
    <row r="5694" spans="1:4" x14ac:dyDescent="0.2">
      <c r="A5694" s="3">
        <v>5689</v>
      </c>
      <c r="D5694" s="7"/>
    </row>
    <row r="5695" spans="1:4" x14ac:dyDescent="0.2">
      <c r="A5695" s="3">
        <v>5690</v>
      </c>
      <c r="D5695" s="6" t="s">
        <v>327</v>
      </c>
    </row>
    <row r="5696" spans="1:4" x14ac:dyDescent="0.2">
      <c r="A5696">
        <v>5691</v>
      </c>
      <c r="B5696" s="14">
        <f>'EstRev 6-11'!G143</f>
        <v>0</v>
      </c>
      <c r="C5696" s="5">
        <f t="shared" si="66"/>
        <v>5691</v>
      </c>
      <c r="D5696" s="6"/>
    </row>
    <row r="5697" spans="1:4" x14ac:dyDescent="0.2">
      <c r="A5697" s="3">
        <v>5692</v>
      </c>
      <c r="D5697" s="7"/>
    </row>
    <row r="5698" spans="1:4" x14ac:dyDescent="0.2">
      <c r="A5698">
        <v>5693</v>
      </c>
      <c r="B5698" s="14">
        <f>'EstRev 6-11'!G145</f>
        <v>0</v>
      </c>
      <c r="C5698" s="5">
        <f t="shared" si="66"/>
        <v>5693</v>
      </c>
      <c r="D5698" s="6"/>
    </row>
    <row r="5699" spans="1:4" x14ac:dyDescent="0.2">
      <c r="A5699">
        <v>5694</v>
      </c>
      <c r="B5699" s="14">
        <f>'EstRev 6-11'!G146</f>
        <v>0</v>
      </c>
      <c r="C5699" s="5">
        <f t="shared" si="66"/>
        <v>5694</v>
      </c>
      <c r="D5699" s="6"/>
    </row>
    <row r="5700" spans="1:4" x14ac:dyDescent="0.2">
      <c r="A5700">
        <v>5695</v>
      </c>
      <c r="B5700" s="14">
        <f>'EstRev 6-11'!G147</f>
        <v>0</v>
      </c>
      <c r="C5700" s="5">
        <f t="shared" si="66"/>
        <v>5695</v>
      </c>
      <c r="D5700" s="6"/>
    </row>
    <row r="5701" spans="1:4" x14ac:dyDescent="0.2">
      <c r="A5701">
        <v>5696</v>
      </c>
      <c r="B5701" s="14">
        <f>'EstRev 6-11'!G159</f>
        <v>0</v>
      </c>
      <c r="C5701" s="5">
        <f t="shared" si="66"/>
        <v>5696</v>
      </c>
      <c r="D5701" s="6"/>
    </row>
    <row r="5702" spans="1:4" x14ac:dyDescent="0.2">
      <c r="A5702" s="3">
        <v>5697</v>
      </c>
      <c r="D5702" s="7"/>
    </row>
    <row r="5703" spans="1:4" x14ac:dyDescent="0.2">
      <c r="A5703" s="3">
        <v>5698</v>
      </c>
      <c r="D5703" s="7"/>
    </row>
    <row r="5704" spans="1:4" x14ac:dyDescent="0.2">
      <c r="A5704" s="3">
        <v>5699</v>
      </c>
      <c r="D5704" s="7"/>
    </row>
    <row r="5705" spans="1:4" x14ac:dyDescent="0.2">
      <c r="A5705" s="3">
        <v>5700</v>
      </c>
      <c r="D5705" s="7"/>
    </row>
    <row r="5706" spans="1:4" x14ac:dyDescent="0.2">
      <c r="A5706" s="3">
        <v>5701</v>
      </c>
      <c r="D5706" s="7"/>
    </row>
    <row r="5707" spans="1:4" x14ac:dyDescent="0.2">
      <c r="A5707">
        <v>5702</v>
      </c>
      <c r="B5707" s="14">
        <f>'EstRev 6-11'!G160</f>
        <v>0</v>
      </c>
      <c r="C5707" s="5">
        <f t="shared" ref="C5707:C5767" si="67">A5707-B5707</f>
        <v>5702</v>
      </c>
      <c r="D5707" s="6"/>
    </row>
    <row r="5708" spans="1:4" x14ac:dyDescent="0.2">
      <c r="A5708" s="3">
        <v>5703</v>
      </c>
      <c r="D5708" s="7"/>
    </row>
    <row r="5709" spans="1:4" x14ac:dyDescent="0.2">
      <c r="A5709">
        <v>5704</v>
      </c>
      <c r="B5709" s="14">
        <f>'EstRev 6-11'!G161</f>
        <v>0</v>
      </c>
      <c r="C5709" s="5">
        <f t="shared" si="67"/>
        <v>5704</v>
      </c>
      <c r="D5709" s="6"/>
    </row>
    <row r="5710" spans="1:4" x14ac:dyDescent="0.2">
      <c r="A5710" s="3">
        <v>5705</v>
      </c>
      <c r="D5710" s="7"/>
    </row>
    <row r="5711" spans="1:4" x14ac:dyDescent="0.2">
      <c r="A5711" s="3">
        <v>5706</v>
      </c>
      <c r="D5711" s="6" t="s">
        <v>720</v>
      </c>
    </row>
    <row r="5712" spans="1:4" x14ac:dyDescent="0.2">
      <c r="A5712" s="3">
        <v>5707</v>
      </c>
      <c r="D5712" s="6" t="s">
        <v>720</v>
      </c>
    </row>
    <row r="5713" spans="1:4" x14ac:dyDescent="0.2">
      <c r="A5713" s="3">
        <v>5708</v>
      </c>
      <c r="D5713" s="7"/>
    </row>
    <row r="5714" spans="1:4" x14ac:dyDescent="0.2">
      <c r="A5714">
        <v>5709</v>
      </c>
      <c r="B5714" s="14">
        <f>'EstRev 6-11'!G171</f>
        <v>0</v>
      </c>
      <c r="C5714" s="5">
        <f t="shared" si="67"/>
        <v>5709</v>
      </c>
      <c r="D5714" s="6"/>
    </row>
    <row r="5715" spans="1:4" x14ac:dyDescent="0.2">
      <c r="A5715" s="3">
        <v>5710</v>
      </c>
      <c r="D5715" s="7"/>
    </row>
    <row r="5716" spans="1:4" x14ac:dyDescent="0.2">
      <c r="A5716" s="3">
        <v>5711</v>
      </c>
      <c r="D5716" s="7"/>
    </row>
    <row r="5717" spans="1:4" x14ac:dyDescent="0.2">
      <c r="A5717" s="3">
        <v>5712</v>
      </c>
      <c r="D5717" s="7"/>
    </row>
    <row r="5718" spans="1:4" x14ac:dyDescent="0.2">
      <c r="A5718" s="3">
        <v>5713</v>
      </c>
      <c r="D5718" s="7"/>
    </row>
    <row r="5719" spans="1:4" x14ac:dyDescent="0.2">
      <c r="A5719" s="3">
        <v>5714</v>
      </c>
      <c r="D5719" s="7"/>
    </row>
    <row r="5720" spans="1:4" x14ac:dyDescent="0.2">
      <c r="A5720" s="3">
        <v>5715</v>
      </c>
      <c r="D5720" s="7"/>
    </row>
    <row r="5721" spans="1:4" x14ac:dyDescent="0.2">
      <c r="A5721" s="3">
        <v>5716</v>
      </c>
      <c r="D5721" s="7"/>
    </row>
    <row r="5722" spans="1:4" x14ac:dyDescent="0.2">
      <c r="A5722">
        <v>5717</v>
      </c>
      <c r="B5722" s="14">
        <f>'EstRev 6-11'!G172</f>
        <v>0</v>
      </c>
      <c r="C5722" s="5">
        <f t="shared" si="67"/>
        <v>5717</v>
      </c>
      <c r="D5722" s="6"/>
    </row>
    <row r="5723" spans="1:4" x14ac:dyDescent="0.2">
      <c r="A5723">
        <v>5718</v>
      </c>
      <c r="B5723" s="14">
        <f>'EstRev 6-11'!G175</f>
        <v>0</v>
      </c>
      <c r="C5723" s="5">
        <f t="shared" si="67"/>
        <v>5718</v>
      </c>
      <c r="D5723" s="6"/>
    </row>
    <row r="5724" spans="1:4" x14ac:dyDescent="0.2">
      <c r="A5724">
        <v>5719</v>
      </c>
      <c r="B5724" s="14">
        <f>'EstRev 6-11'!G177</f>
        <v>0</v>
      </c>
      <c r="C5724" s="5">
        <f t="shared" si="67"/>
        <v>5719</v>
      </c>
      <c r="D5724" s="6"/>
    </row>
    <row r="5725" spans="1:4" x14ac:dyDescent="0.2">
      <c r="A5725" s="3">
        <v>5720</v>
      </c>
      <c r="D5725" s="6" t="s">
        <v>327</v>
      </c>
    </row>
    <row r="5726" spans="1:4" x14ac:dyDescent="0.2">
      <c r="A5726" s="3">
        <v>5721</v>
      </c>
      <c r="D5726" s="6" t="s">
        <v>327</v>
      </c>
    </row>
    <row r="5727" spans="1:4" x14ac:dyDescent="0.2">
      <c r="A5727" s="3">
        <v>5722</v>
      </c>
      <c r="D5727" s="6" t="s">
        <v>327</v>
      </c>
    </row>
    <row r="5728" spans="1:4" x14ac:dyDescent="0.2">
      <c r="A5728">
        <v>5723</v>
      </c>
      <c r="B5728" s="14">
        <f>'EstRev 6-11'!G183</f>
        <v>0</v>
      </c>
      <c r="C5728" s="5">
        <f t="shared" si="67"/>
        <v>5723</v>
      </c>
      <c r="D5728" s="6"/>
    </row>
    <row r="5729" spans="1:4" x14ac:dyDescent="0.2">
      <c r="A5729">
        <v>5724</v>
      </c>
      <c r="B5729" s="14">
        <f>'EstRev 6-11'!G186</f>
        <v>0</v>
      </c>
      <c r="C5729" s="5">
        <f t="shared" si="67"/>
        <v>5724</v>
      </c>
      <c r="D5729" s="6"/>
    </row>
    <row r="5730" spans="1:4" x14ac:dyDescent="0.2">
      <c r="A5730" s="3">
        <v>5725</v>
      </c>
      <c r="D5730" s="7"/>
    </row>
    <row r="5731" spans="1:4" x14ac:dyDescent="0.2">
      <c r="A5731" s="3">
        <v>5726</v>
      </c>
      <c r="D5731" s="7"/>
    </row>
    <row r="5732" spans="1:4" x14ac:dyDescent="0.2">
      <c r="A5732" s="3">
        <v>5727</v>
      </c>
      <c r="D5732" s="7"/>
    </row>
    <row r="5733" spans="1:4" x14ac:dyDescent="0.2">
      <c r="A5733" s="3">
        <v>5728</v>
      </c>
      <c r="D5733" s="7"/>
    </row>
    <row r="5734" spans="1:4" x14ac:dyDescent="0.2">
      <c r="A5734">
        <v>5729</v>
      </c>
      <c r="B5734" s="14">
        <f>'EstRev 6-11'!G202</f>
        <v>0</v>
      </c>
      <c r="C5734" s="5">
        <f t="shared" si="67"/>
        <v>5729</v>
      </c>
      <c r="D5734" s="6"/>
    </row>
    <row r="5735" spans="1:4" x14ac:dyDescent="0.2">
      <c r="A5735">
        <v>5730</v>
      </c>
      <c r="B5735" s="14">
        <f>'EstRev 6-11'!G203</f>
        <v>0</v>
      </c>
      <c r="C5735" s="5">
        <f t="shared" si="67"/>
        <v>5730</v>
      </c>
      <c r="D5735" s="6"/>
    </row>
    <row r="5736" spans="1:4" x14ac:dyDescent="0.2">
      <c r="A5736" s="3">
        <v>5731</v>
      </c>
      <c r="D5736" s="7"/>
    </row>
    <row r="5737" spans="1:4" x14ac:dyDescent="0.2">
      <c r="A5737" s="3">
        <v>5732</v>
      </c>
      <c r="D5737" s="7"/>
    </row>
    <row r="5738" spans="1:4" x14ac:dyDescent="0.2">
      <c r="A5738" s="3">
        <v>5733</v>
      </c>
      <c r="D5738" s="7"/>
    </row>
    <row r="5739" spans="1:4" x14ac:dyDescent="0.2">
      <c r="A5739" s="3">
        <v>5734</v>
      </c>
      <c r="D5739" s="6" t="s">
        <v>327</v>
      </c>
    </row>
    <row r="5740" spans="1:4" x14ac:dyDescent="0.2">
      <c r="A5740" s="3">
        <v>5735</v>
      </c>
      <c r="D5740" s="6" t="s">
        <v>327</v>
      </c>
    </row>
    <row r="5741" spans="1:4" x14ac:dyDescent="0.2">
      <c r="A5741" s="3">
        <v>5736</v>
      </c>
      <c r="D5741" s="6" t="s">
        <v>720</v>
      </c>
    </row>
    <row r="5742" spans="1:4" x14ac:dyDescent="0.2">
      <c r="A5742">
        <v>5737</v>
      </c>
      <c r="B5742" s="14">
        <f>'EstRev 6-11'!G204</f>
        <v>0</v>
      </c>
      <c r="C5742" s="5">
        <f t="shared" si="67"/>
        <v>5737</v>
      </c>
      <c r="D5742" s="6"/>
    </row>
    <row r="5743" spans="1:4" x14ac:dyDescent="0.2">
      <c r="A5743">
        <v>5738</v>
      </c>
      <c r="B5743" s="14">
        <f>'EstRev 6-11'!G208</f>
        <v>0</v>
      </c>
      <c r="C5743" s="5">
        <f t="shared" si="67"/>
        <v>5738</v>
      </c>
      <c r="D5743" s="6"/>
    </row>
    <row r="5744" spans="1:4" x14ac:dyDescent="0.2">
      <c r="A5744" s="3">
        <v>5739</v>
      </c>
      <c r="D5744" s="6" t="s">
        <v>327</v>
      </c>
    </row>
    <row r="5745" spans="1:4" x14ac:dyDescent="0.2">
      <c r="A5745" s="3">
        <v>5740</v>
      </c>
      <c r="D5745" s="7"/>
    </row>
    <row r="5746" spans="1:4" x14ac:dyDescent="0.2">
      <c r="A5746" s="3">
        <v>5741</v>
      </c>
      <c r="D5746" s="7"/>
    </row>
    <row r="5747" spans="1:4" x14ac:dyDescent="0.2">
      <c r="A5747">
        <v>5742</v>
      </c>
      <c r="B5747" s="14">
        <f>'EstRev 6-11'!G206</f>
        <v>0</v>
      </c>
      <c r="C5747" s="5">
        <f t="shared" si="67"/>
        <v>5742</v>
      </c>
      <c r="D5747" s="6"/>
    </row>
    <row r="5748" spans="1:4" x14ac:dyDescent="0.2">
      <c r="A5748" s="3">
        <v>5743</v>
      </c>
      <c r="D5748" s="7"/>
    </row>
    <row r="5749" spans="1:4" x14ac:dyDescent="0.2">
      <c r="A5749" s="3">
        <v>5744</v>
      </c>
      <c r="D5749" s="7"/>
    </row>
    <row r="5750" spans="1:4" x14ac:dyDescent="0.2">
      <c r="A5750" s="3">
        <v>5745</v>
      </c>
      <c r="D5750" s="7"/>
    </row>
    <row r="5751" spans="1:4" x14ac:dyDescent="0.2">
      <c r="A5751" s="3">
        <v>5746</v>
      </c>
      <c r="D5751" s="7"/>
    </row>
    <row r="5752" spans="1:4" x14ac:dyDescent="0.2">
      <c r="A5752" s="3">
        <v>5747</v>
      </c>
      <c r="D5752" s="7"/>
    </row>
    <row r="5753" spans="1:4" x14ac:dyDescent="0.2">
      <c r="A5753" s="3">
        <v>5748</v>
      </c>
      <c r="D5753" s="7"/>
    </row>
    <row r="5754" spans="1:4" x14ac:dyDescent="0.2">
      <c r="A5754" s="3">
        <v>5749</v>
      </c>
      <c r="D5754" s="7"/>
    </row>
    <row r="5755" spans="1:4" x14ac:dyDescent="0.2">
      <c r="A5755" s="3">
        <v>5750</v>
      </c>
      <c r="D5755" s="7"/>
    </row>
    <row r="5756" spans="1:4" x14ac:dyDescent="0.2">
      <c r="A5756" s="3">
        <v>5751</v>
      </c>
      <c r="D5756" s="7"/>
    </row>
    <row r="5757" spans="1:4" x14ac:dyDescent="0.2">
      <c r="A5757" s="3">
        <v>5752</v>
      </c>
      <c r="D5757" s="7"/>
    </row>
    <row r="5758" spans="1:4" x14ac:dyDescent="0.2">
      <c r="A5758" s="3">
        <v>5753</v>
      </c>
      <c r="D5758" s="7"/>
    </row>
    <row r="5759" spans="1:4" x14ac:dyDescent="0.2">
      <c r="A5759" s="3">
        <v>5754</v>
      </c>
      <c r="D5759" s="7"/>
    </row>
    <row r="5760" spans="1:4" x14ac:dyDescent="0.2">
      <c r="A5760" s="3">
        <v>5755</v>
      </c>
      <c r="D5760" s="7"/>
    </row>
    <row r="5761" spans="1:4" x14ac:dyDescent="0.2">
      <c r="A5761">
        <v>5756</v>
      </c>
      <c r="B5761" s="14">
        <f>'EstRev 6-11'!G213</f>
        <v>0</v>
      </c>
      <c r="C5761" s="5">
        <f t="shared" si="67"/>
        <v>5756</v>
      </c>
      <c r="D5761" s="6"/>
    </row>
    <row r="5762" spans="1:4" x14ac:dyDescent="0.2">
      <c r="A5762">
        <v>5757</v>
      </c>
      <c r="B5762" s="14">
        <f>'EstRev 6-11'!G214</f>
        <v>0</v>
      </c>
      <c r="C5762" s="5">
        <f t="shared" si="67"/>
        <v>5757</v>
      </c>
      <c r="D5762" s="6"/>
    </row>
    <row r="5763" spans="1:4" x14ac:dyDescent="0.2">
      <c r="A5763" s="3">
        <v>5758</v>
      </c>
      <c r="D5763" s="7"/>
    </row>
    <row r="5764" spans="1:4" x14ac:dyDescent="0.2">
      <c r="A5764" s="3">
        <v>5759</v>
      </c>
      <c r="D5764" s="7"/>
    </row>
    <row r="5765" spans="1:4" x14ac:dyDescent="0.2">
      <c r="A5765">
        <v>5760</v>
      </c>
      <c r="B5765" s="14">
        <f>'EstRev 6-11'!G215</f>
        <v>0</v>
      </c>
      <c r="C5765" s="5">
        <f t="shared" si="67"/>
        <v>5760</v>
      </c>
      <c r="D5765" s="6"/>
    </row>
    <row r="5766" spans="1:4" x14ac:dyDescent="0.2">
      <c r="A5766">
        <v>5761</v>
      </c>
      <c r="B5766" s="14">
        <f>'EstRev 6-11'!G216</f>
        <v>0</v>
      </c>
      <c r="C5766" s="5">
        <f t="shared" si="67"/>
        <v>5761</v>
      </c>
      <c r="D5766" s="6"/>
    </row>
    <row r="5767" spans="1:4" x14ac:dyDescent="0.2">
      <c r="A5767">
        <v>5762</v>
      </c>
      <c r="B5767" s="14">
        <f>'EstRev 6-11'!G217</f>
        <v>0</v>
      </c>
      <c r="C5767" s="5">
        <f t="shared" si="67"/>
        <v>5762</v>
      </c>
      <c r="D5767" s="6"/>
    </row>
    <row r="5768" spans="1:4" x14ac:dyDescent="0.2">
      <c r="A5768" s="3">
        <v>5763</v>
      </c>
      <c r="D5768" s="7"/>
    </row>
    <row r="5769" spans="1:4" x14ac:dyDescent="0.2">
      <c r="A5769" s="3">
        <v>5764</v>
      </c>
      <c r="D5769" s="7"/>
    </row>
    <row r="5770" spans="1:4" x14ac:dyDescent="0.2">
      <c r="A5770" s="3">
        <v>5765</v>
      </c>
      <c r="D5770" s="7"/>
    </row>
    <row r="5771" spans="1:4" x14ac:dyDescent="0.2">
      <c r="A5771" s="3">
        <v>5766</v>
      </c>
      <c r="D5771" s="7"/>
    </row>
    <row r="5772" spans="1:4" x14ac:dyDescent="0.2">
      <c r="A5772" s="3">
        <v>5767</v>
      </c>
      <c r="D5772" s="7"/>
    </row>
    <row r="5773" spans="1:4" x14ac:dyDescent="0.2">
      <c r="A5773">
        <v>5768</v>
      </c>
      <c r="B5773" s="14">
        <f>'EstRev 6-11'!G219</f>
        <v>0</v>
      </c>
      <c r="C5773" s="5">
        <f t="shared" ref="C5773:C5831" si="68">A5773-B5773</f>
        <v>5768</v>
      </c>
      <c r="D5773" s="6"/>
    </row>
    <row r="5774" spans="1:4" x14ac:dyDescent="0.2">
      <c r="A5774" s="3">
        <v>5769</v>
      </c>
      <c r="D5774" s="7"/>
    </row>
    <row r="5775" spans="1:4" x14ac:dyDescent="0.2">
      <c r="A5775" s="3">
        <v>5770</v>
      </c>
      <c r="D5775" s="7"/>
    </row>
    <row r="5776" spans="1:4" x14ac:dyDescent="0.2">
      <c r="A5776" s="3">
        <v>5771</v>
      </c>
      <c r="D5776" s="7"/>
    </row>
    <row r="5777" spans="1:4" x14ac:dyDescent="0.2">
      <c r="A5777" s="3">
        <v>5772</v>
      </c>
      <c r="D5777" s="7"/>
    </row>
    <row r="5778" spans="1:4" x14ac:dyDescent="0.2">
      <c r="A5778" s="3">
        <v>5773</v>
      </c>
      <c r="D5778" s="6" t="s">
        <v>327</v>
      </c>
    </row>
    <row r="5779" spans="1:4" x14ac:dyDescent="0.2">
      <c r="A5779" s="3">
        <v>5774</v>
      </c>
      <c r="D5779" s="7"/>
    </row>
    <row r="5780" spans="1:4" x14ac:dyDescent="0.2">
      <c r="A5780" s="3">
        <v>5775</v>
      </c>
      <c r="D5780" s="7"/>
    </row>
    <row r="5781" spans="1:4" x14ac:dyDescent="0.2">
      <c r="A5781" s="3">
        <v>5776</v>
      </c>
      <c r="D5781" s="7"/>
    </row>
    <row r="5782" spans="1:4" x14ac:dyDescent="0.2">
      <c r="A5782" s="3">
        <v>5777</v>
      </c>
      <c r="D5782" s="7"/>
    </row>
    <row r="5783" spans="1:4" x14ac:dyDescent="0.2">
      <c r="A5783" s="3">
        <v>5778</v>
      </c>
      <c r="D5783" s="6" t="s">
        <v>327</v>
      </c>
    </row>
    <row r="5784" spans="1:4" x14ac:dyDescent="0.2">
      <c r="A5784" s="3">
        <v>5779</v>
      </c>
      <c r="D5784" s="6" t="s">
        <v>327</v>
      </c>
    </row>
    <row r="5785" spans="1:4" x14ac:dyDescent="0.2">
      <c r="A5785" s="3">
        <v>5780</v>
      </c>
      <c r="D5785" s="7"/>
    </row>
    <row r="5786" spans="1:4" x14ac:dyDescent="0.2">
      <c r="A5786" s="3">
        <v>5781</v>
      </c>
      <c r="D5786" s="7"/>
    </row>
    <row r="5787" spans="1:4" x14ac:dyDescent="0.2">
      <c r="A5787" s="3">
        <v>5782</v>
      </c>
      <c r="D5787" s="7"/>
    </row>
    <row r="5788" spans="1:4" x14ac:dyDescent="0.2">
      <c r="A5788">
        <v>5783</v>
      </c>
      <c r="B5788" s="14">
        <f>'EstRev 6-11'!G221</f>
        <v>0</v>
      </c>
      <c r="C5788" s="5">
        <f t="shared" si="68"/>
        <v>5783</v>
      </c>
      <c r="D5788" s="6"/>
    </row>
    <row r="5789" spans="1:4" x14ac:dyDescent="0.2">
      <c r="A5789" s="3">
        <v>5784</v>
      </c>
      <c r="D5789" s="7"/>
    </row>
    <row r="5790" spans="1:4" x14ac:dyDescent="0.2">
      <c r="A5790" s="3">
        <v>5785</v>
      </c>
      <c r="D5790" s="7"/>
    </row>
    <row r="5791" spans="1:4" x14ac:dyDescent="0.2">
      <c r="A5791">
        <v>5786</v>
      </c>
      <c r="B5791" s="14">
        <f>'EstRev 6-11'!G223</f>
        <v>0</v>
      </c>
      <c r="C5791" s="5">
        <f t="shared" si="68"/>
        <v>5786</v>
      </c>
      <c r="D5791" s="6"/>
    </row>
    <row r="5792" spans="1:4" x14ac:dyDescent="0.2">
      <c r="A5792" s="3">
        <v>5787</v>
      </c>
      <c r="D5792" s="7"/>
    </row>
    <row r="5793" spans="1:4" x14ac:dyDescent="0.2">
      <c r="A5793" s="3">
        <v>5788</v>
      </c>
      <c r="D5793" s="7"/>
    </row>
    <row r="5794" spans="1:4" x14ac:dyDescent="0.2">
      <c r="A5794" s="3">
        <v>5789</v>
      </c>
      <c r="D5794" s="7"/>
    </row>
    <row r="5795" spans="1:4" x14ac:dyDescent="0.2">
      <c r="A5795" s="3">
        <v>5790</v>
      </c>
      <c r="D5795" s="7"/>
    </row>
    <row r="5796" spans="1:4" x14ac:dyDescent="0.2">
      <c r="A5796" s="3">
        <v>5791</v>
      </c>
      <c r="D5796" s="7"/>
    </row>
    <row r="5797" spans="1:4" x14ac:dyDescent="0.2">
      <c r="A5797">
        <v>5792</v>
      </c>
      <c r="B5797" s="14">
        <f>'EstRev 6-11'!G224</f>
        <v>0</v>
      </c>
      <c r="C5797" s="5">
        <f t="shared" si="68"/>
        <v>5792</v>
      </c>
      <c r="D5797" s="6"/>
    </row>
    <row r="5798" spans="1:4" x14ac:dyDescent="0.2">
      <c r="A5798" s="3">
        <v>5793</v>
      </c>
      <c r="D5798" s="7"/>
    </row>
    <row r="5799" spans="1:4" x14ac:dyDescent="0.2">
      <c r="A5799">
        <v>5794</v>
      </c>
      <c r="B5799" s="14">
        <f>'EstRev 6-11'!G257</f>
        <v>0</v>
      </c>
      <c r="C5799" s="5">
        <f t="shared" si="68"/>
        <v>5794</v>
      </c>
      <c r="D5799" s="6"/>
    </row>
    <row r="5800" spans="1:4" x14ac:dyDescent="0.2">
      <c r="A5800" s="3">
        <v>5795</v>
      </c>
      <c r="D5800" s="6" t="s">
        <v>720</v>
      </c>
    </row>
    <row r="5801" spans="1:4" x14ac:dyDescent="0.2">
      <c r="A5801" s="3">
        <v>5796</v>
      </c>
      <c r="D5801" s="7"/>
    </row>
    <row r="5802" spans="1:4" x14ac:dyDescent="0.2">
      <c r="A5802">
        <v>5797</v>
      </c>
      <c r="B5802" s="14">
        <f>'EstRev 6-11'!G259</f>
        <v>0</v>
      </c>
      <c r="C5802" s="5">
        <f t="shared" si="68"/>
        <v>5797</v>
      </c>
      <c r="D5802" s="6"/>
    </row>
    <row r="5803" spans="1:4" x14ac:dyDescent="0.2">
      <c r="A5803" s="3">
        <v>5798</v>
      </c>
      <c r="D5803" s="7"/>
    </row>
    <row r="5804" spans="1:4" x14ac:dyDescent="0.2">
      <c r="A5804">
        <v>5799</v>
      </c>
      <c r="B5804" s="14">
        <f>'EstRev 6-11'!G260</f>
        <v>0</v>
      </c>
      <c r="C5804" s="5">
        <f t="shared" si="68"/>
        <v>5799</v>
      </c>
      <c r="D5804" s="6"/>
    </row>
    <row r="5805" spans="1:4" x14ac:dyDescent="0.2">
      <c r="A5805" s="3">
        <v>5800</v>
      </c>
      <c r="D5805" s="7"/>
    </row>
    <row r="5806" spans="1:4" x14ac:dyDescent="0.2">
      <c r="A5806" s="3">
        <v>5801</v>
      </c>
      <c r="D5806" s="6" t="s">
        <v>327</v>
      </c>
    </row>
    <row r="5807" spans="1:4" x14ac:dyDescent="0.2">
      <c r="A5807">
        <v>5802</v>
      </c>
      <c r="B5807" s="14">
        <f>'EstRev 6-11'!G268</f>
        <v>0</v>
      </c>
      <c r="C5807" s="5">
        <f t="shared" si="68"/>
        <v>5802</v>
      </c>
      <c r="D5807" s="6"/>
    </row>
    <row r="5808" spans="1:4" x14ac:dyDescent="0.2">
      <c r="A5808" s="3">
        <v>5803</v>
      </c>
      <c r="D5808" s="7"/>
    </row>
    <row r="5809" spans="1:4" x14ac:dyDescent="0.2">
      <c r="A5809" s="3">
        <v>5804</v>
      </c>
      <c r="D5809" s="7"/>
    </row>
    <row r="5810" spans="1:4" x14ac:dyDescent="0.2">
      <c r="A5810" s="3">
        <v>5805</v>
      </c>
      <c r="D5810" s="7"/>
    </row>
    <row r="5811" spans="1:4" x14ac:dyDescent="0.2">
      <c r="A5811" s="3">
        <v>5806</v>
      </c>
      <c r="D5811" s="7"/>
    </row>
    <row r="5812" spans="1:4" x14ac:dyDescent="0.2">
      <c r="A5812" s="3">
        <v>5807</v>
      </c>
      <c r="D5812" s="7"/>
    </row>
    <row r="5813" spans="1:4" x14ac:dyDescent="0.2">
      <c r="A5813">
        <v>5808</v>
      </c>
      <c r="B5813" s="14">
        <f>'EstRev 6-11'!G269</f>
        <v>0</v>
      </c>
      <c r="C5813" s="5">
        <f t="shared" si="68"/>
        <v>5808</v>
      </c>
      <c r="D5813" s="6"/>
    </row>
    <row r="5814" spans="1:4" x14ac:dyDescent="0.2">
      <c r="A5814">
        <v>5809</v>
      </c>
      <c r="B5814" s="14">
        <f>'EstRev 6-11'!G270</f>
        <v>89200</v>
      </c>
      <c r="C5814" s="5">
        <f t="shared" si="68"/>
        <v>-83391</v>
      </c>
      <c r="D5814" s="6"/>
    </row>
    <row r="5815" spans="1:4" x14ac:dyDescent="0.2">
      <c r="A5815">
        <v>5810</v>
      </c>
      <c r="B5815" s="14">
        <f>'EstRev 6-11'!H5</f>
        <v>0</v>
      </c>
      <c r="C5815" s="5">
        <f t="shared" si="68"/>
        <v>5810</v>
      </c>
      <c r="D5815" s="6"/>
    </row>
    <row r="5816" spans="1:4" x14ac:dyDescent="0.2">
      <c r="A5816">
        <v>5811</v>
      </c>
      <c r="B5816" s="14">
        <f>'EstRev 6-11'!H11</f>
        <v>0</v>
      </c>
      <c r="C5816" s="5">
        <f t="shared" si="68"/>
        <v>5811</v>
      </c>
      <c r="D5816" s="6"/>
    </row>
    <row r="5817" spans="1:4" x14ac:dyDescent="0.2">
      <c r="A5817">
        <v>5812</v>
      </c>
      <c r="B5817" s="14">
        <f>'EstRev 6-11'!H12</f>
        <v>0</v>
      </c>
      <c r="C5817" s="5">
        <f t="shared" si="68"/>
        <v>5812</v>
      </c>
      <c r="D5817" s="6"/>
    </row>
    <row r="5818" spans="1:4" x14ac:dyDescent="0.2">
      <c r="A5818">
        <v>5813</v>
      </c>
      <c r="B5818" s="14">
        <f>'EstRev 6-11'!H14</f>
        <v>0</v>
      </c>
      <c r="C5818" s="5">
        <f t="shared" si="68"/>
        <v>5813</v>
      </c>
      <c r="D5818" s="6"/>
    </row>
    <row r="5819" spans="1:4" x14ac:dyDescent="0.2">
      <c r="A5819">
        <v>5814</v>
      </c>
      <c r="B5819" s="14">
        <f>'EstRev 6-11'!H15</f>
        <v>0</v>
      </c>
      <c r="C5819" s="5">
        <f t="shared" si="68"/>
        <v>5814</v>
      </c>
      <c r="D5819" s="6"/>
    </row>
    <row r="5820" spans="1:4" x14ac:dyDescent="0.2">
      <c r="A5820">
        <v>5815</v>
      </c>
      <c r="B5820" s="14">
        <f>'EstRev 6-11'!H16</f>
        <v>0</v>
      </c>
      <c r="C5820" s="5">
        <f t="shared" si="68"/>
        <v>5815</v>
      </c>
      <c r="D5820" s="6"/>
    </row>
    <row r="5821" spans="1:4" x14ac:dyDescent="0.2">
      <c r="A5821">
        <v>5816</v>
      </c>
      <c r="B5821" s="14">
        <f>'EstRev 6-11'!H17</f>
        <v>0</v>
      </c>
      <c r="C5821" s="5">
        <f t="shared" si="68"/>
        <v>5816</v>
      </c>
      <c r="D5821" s="6"/>
    </row>
    <row r="5822" spans="1:4" x14ac:dyDescent="0.2">
      <c r="A5822">
        <v>5817</v>
      </c>
      <c r="B5822" s="14">
        <f>'EstRev 6-11'!H18</f>
        <v>0</v>
      </c>
      <c r="C5822" s="5">
        <f t="shared" si="68"/>
        <v>5817</v>
      </c>
      <c r="D5822" s="6"/>
    </row>
    <row r="5823" spans="1:4" x14ac:dyDescent="0.2">
      <c r="A5823">
        <v>5818</v>
      </c>
      <c r="B5823" s="14">
        <f>'EstRev 6-11'!H65</f>
        <v>49</v>
      </c>
      <c r="C5823" s="5">
        <f t="shared" si="68"/>
        <v>5769</v>
      </c>
      <c r="D5823" s="6"/>
    </row>
    <row r="5824" spans="1:4" x14ac:dyDescent="0.2">
      <c r="A5824">
        <v>5819</v>
      </c>
      <c r="B5824" s="14">
        <f>'EstRev 6-11'!H66</f>
        <v>0</v>
      </c>
      <c r="C5824" s="5">
        <f t="shared" si="68"/>
        <v>5819</v>
      </c>
      <c r="D5824" s="6"/>
    </row>
    <row r="5825" spans="1:4" x14ac:dyDescent="0.2">
      <c r="A5825">
        <v>5820</v>
      </c>
      <c r="B5825" s="14">
        <f>'EstRev 6-11'!H67</f>
        <v>49</v>
      </c>
      <c r="C5825" s="5">
        <f t="shared" si="68"/>
        <v>5771</v>
      </c>
      <c r="D5825" s="6"/>
    </row>
    <row r="5826" spans="1:4" x14ac:dyDescent="0.2">
      <c r="A5826">
        <v>5821</v>
      </c>
      <c r="B5826" s="14">
        <f>'EstRev 6-11'!H98</f>
        <v>0</v>
      </c>
      <c r="C5826" s="5">
        <f t="shared" si="68"/>
        <v>5821</v>
      </c>
      <c r="D5826" s="6"/>
    </row>
    <row r="5827" spans="1:4" x14ac:dyDescent="0.2">
      <c r="A5827">
        <v>5822</v>
      </c>
      <c r="B5827" s="14">
        <f>'EstRev 6-11'!H101</f>
        <v>0</v>
      </c>
      <c r="C5827" s="5">
        <f t="shared" si="68"/>
        <v>5822</v>
      </c>
      <c r="D5827" s="6"/>
    </row>
    <row r="5828" spans="1:4" x14ac:dyDescent="0.2">
      <c r="A5828">
        <v>5823</v>
      </c>
      <c r="B5828" s="14">
        <f>'EstRev 6-11'!H106</f>
        <v>0</v>
      </c>
      <c r="C5828" s="5">
        <f t="shared" si="68"/>
        <v>5823</v>
      </c>
      <c r="D5828" s="6"/>
    </row>
    <row r="5829" spans="1:4" x14ac:dyDescent="0.2">
      <c r="A5829">
        <v>5824</v>
      </c>
      <c r="B5829" s="14">
        <f>'EstRev 6-11'!H109</f>
        <v>0</v>
      </c>
      <c r="C5829" s="5">
        <f t="shared" si="68"/>
        <v>5824</v>
      </c>
      <c r="D5829" s="6"/>
    </row>
    <row r="5830" spans="1:4" x14ac:dyDescent="0.2">
      <c r="A5830">
        <v>5825</v>
      </c>
      <c r="B5830" s="14">
        <f>'EstRev 6-11'!H110</f>
        <v>18500</v>
      </c>
      <c r="C5830" s="5">
        <f t="shared" si="68"/>
        <v>-12675</v>
      </c>
      <c r="D5830" s="6"/>
    </row>
    <row r="5831" spans="1:4" x14ac:dyDescent="0.2">
      <c r="A5831">
        <v>5826</v>
      </c>
      <c r="B5831" s="14">
        <f>'EstRev 6-11'!H120</f>
        <v>0</v>
      </c>
      <c r="C5831" s="5">
        <f t="shared" si="68"/>
        <v>5826</v>
      </c>
      <c r="D5831" s="6"/>
    </row>
    <row r="5832" spans="1:4" x14ac:dyDescent="0.2">
      <c r="A5832">
        <v>5827</v>
      </c>
      <c r="B5832" s="14">
        <f>'EstRev 6-11'!H121</f>
        <v>0</v>
      </c>
      <c r="C5832" s="5">
        <f t="shared" ref="C5832:C5890" si="69">A5832-B5832</f>
        <v>5827</v>
      </c>
      <c r="D5832" s="6"/>
    </row>
    <row r="5833" spans="1:4" x14ac:dyDescent="0.2">
      <c r="A5833" s="3">
        <v>5828</v>
      </c>
      <c r="D5833" s="7"/>
    </row>
    <row r="5834" spans="1:4" x14ac:dyDescent="0.2">
      <c r="A5834" s="3">
        <v>5829</v>
      </c>
      <c r="D5834" s="7"/>
    </row>
    <row r="5835" spans="1:4" x14ac:dyDescent="0.2">
      <c r="A5835" s="3">
        <v>5830</v>
      </c>
      <c r="D5835" s="7"/>
    </row>
    <row r="5836" spans="1:4" x14ac:dyDescent="0.2">
      <c r="A5836" s="3">
        <v>5831</v>
      </c>
      <c r="D5836" s="7"/>
    </row>
    <row r="5837" spans="1:4" x14ac:dyDescent="0.2">
      <c r="A5837">
        <v>5832</v>
      </c>
      <c r="B5837" s="14">
        <f>'EstRev 6-11'!H124</f>
        <v>0</v>
      </c>
      <c r="C5837" s="5">
        <f t="shared" si="69"/>
        <v>5832</v>
      </c>
      <c r="D5837" s="6"/>
    </row>
    <row r="5838" spans="1:4" x14ac:dyDescent="0.2">
      <c r="A5838" s="3">
        <v>5833</v>
      </c>
      <c r="D5838" s="7"/>
    </row>
    <row r="5839" spans="1:4" x14ac:dyDescent="0.2">
      <c r="A5839" s="3">
        <v>5834</v>
      </c>
      <c r="D5839" s="7"/>
    </row>
    <row r="5840" spans="1:4" x14ac:dyDescent="0.2">
      <c r="A5840" s="3">
        <v>5835</v>
      </c>
      <c r="D5840" s="7"/>
    </row>
    <row r="5841" spans="1:4" x14ac:dyDescent="0.2">
      <c r="A5841" s="3">
        <v>5836</v>
      </c>
      <c r="D5841" s="7"/>
    </row>
    <row r="5842" spans="1:4" x14ac:dyDescent="0.2">
      <c r="A5842" s="3">
        <v>5837</v>
      </c>
      <c r="D5842" s="7"/>
    </row>
    <row r="5843" spans="1:4" x14ac:dyDescent="0.2">
      <c r="A5843">
        <v>5838</v>
      </c>
      <c r="B5843" s="14">
        <f>'EstRev 6-11'!H171</f>
        <v>0</v>
      </c>
      <c r="C5843" s="5">
        <f t="shared" si="69"/>
        <v>5838</v>
      </c>
      <c r="D5843" s="6"/>
    </row>
    <row r="5844" spans="1:4" x14ac:dyDescent="0.2">
      <c r="A5844" s="3">
        <v>5839</v>
      </c>
      <c r="D5844" s="7"/>
    </row>
    <row r="5845" spans="1:4" x14ac:dyDescent="0.2">
      <c r="A5845" s="3">
        <v>5840</v>
      </c>
      <c r="D5845" s="7"/>
    </row>
    <row r="5846" spans="1:4" x14ac:dyDescent="0.2">
      <c r="A5846" s="3">
        <v>5841</v>
      </c>
      <c r="D5846" s="7"/>
    </row>
    <row r="5847" spans="1:4" x14ac:dyDescent="0.2">
      <c r="A5847" s="3">
        <v>5842</v>
      </c>
      <c r="D5847" s="7"/>
    </row>
    <row r="5848" spans="1:4" x14ac:dyDescent="0.2">
      <c r="A5848" s="3">
        <v>5843</v>
      </c>
      <c r="D5848" s="7"/>
    </row>
    <row r="5849" spans="1:4" x14ac:dyDescent="0.2">
      <c r="A5849" s="3">
        <v>5844</v>
      </c>
      <c r="D5849" s="7"/>
    </row>
    <row r="5850" spans="1:4" x14ac:dyDescent="0.2">
      <c r="A5850">
        <v>5845</v>
      </c>
      <c r="B5850" s="14">
        <f>'EstRev 6-11'!H172</f>
        <v>0</v>
      </c>
      <c r="C5850" s="5">
        <f t="shared" si="69"/>
        <v>5845</v>
      </c>
      <c r="D5850" s="6"/>
    </row>
    <row r="5851" spans="1:4" x14ac:dyDescent="0.2">
      <c r="A5851">
        <v>5846</v>
      </c>
      <c r="B5851" s="14">
        <f>'EstRev 6-11'!H180</f>
        <v>0</v>
      </c>
      <c r="C5851" s="5">
        <f t="shared" si="69"/>
        <v>5846</v>
      </c>
      <c r="D5851" s="6"/>
    </row>
    <row r="5852" spans="1:4" x14ac:dyDescent="0.2">
      <c r="A5852">
        <v>5847</v>
      </c>
      <c r="B5852" s="14">
        <f>'EstRev 6-11'!H183</f>
        <v>0</v>
      </c>
      <c r="C5852" s="5">
        <f t="shared" si="69"/>
        <v>5847</v>
      </c>
      <c r="D5852" s="6"/>
    </row>
    <row r="5853" spans="1:4" x14ac:dyDescent="0.2">
      <c r="A5853" s="3">
        <v>5848</v>
      </c>
      <c r="D5853" s="7"/>
    </row>
    <row r="5854" spans="1:4" x14ac:dyDescent="0.2">
      <c r="A5854" s="3">
        <v>5849</v>
      </c>
      <c r="D5854" s="7"/>
    </row>
    <row r="5855" spans="1:4" x14ac:dyDescent="0.2">
      <c r="A5855" s="3">
        <v>5850</v>
      </c>
      <c r="D5855" s="7"/>
    </row>
    <row r="5856" spans="1:4" x14ac:dyDescent="0.2">
      <c r="A5856" s="3">
        <v>5851</v>
      </c>
      <c r="D5856" s="7"/>
    </row>
    <row r="5857" spans="1:4" x14ac:dyDescent="0.2">
      <c r="A5857" s="3">
        <v>5852</v>
      </c>
      <c r="D5857" s="7"/>
    </row>
    <row r="5858" spans="1:4" x14ac:dyDescent="0.2">
      <c r="A5858">
        <v>5853</v>
      </c>
      <c r="B5858" s="14">
        <f>'EstRev 6-11'!H269</f>
        <v>0</v>
      </c>
      <c r="C5858" s="5">
        <f t="shared" si="69"/>
        <v>5853</v>
      </c>
      <c r="D5858" s="6"/>
    </row>
    <row r="5859" spans="1:4" x14ac:dyDescent="0.2">
      <c r="A5859">
        <v>5854</v>
      </c>
      <c r="B5859" s="14">
        <f>'EstRev 6-11'!H270</f>
        <v>18549</v>
      </c>
      <c r="C5859" s="5">
        <f t="shared" si="69"/>
        <v>-12695</v>
      </c>
      <c r="D5859" s="6"/>
    </row>
    <row r="5860" spans="1:4" x14ac:dyDescent="0.2">
      <c r="A5860">
        <v>5855</v>
      </c>
      <c r="B5860" s="14">
        <f>'EstRev 6-11'!I5</f>
        <v>12000</v>
      </c>
      <c r="C5860" s="5">
        <f t="shared" si="69"/>
        <v>-6145</v>
      </c>
      <c r="D5860" s="6"/>
    </row>
    <row r="5861" spans="1:4" x14ac:dyDescent="0.2">
      <c r="A5861">
        <v>5856</v>
      </c>
      <c r="B5861" s="14">
        <f>'EstRev 6-11'!I11</f>
        <v>0</v>
      </c>
      <c r="C5861" s="5">
        <f t="shared" si="69"/>
        <v>5856</v>
      </c>
      <c r="D5861" s="6"/>
    </row>
    <row r="5862" spans="1:4" x14ac:dyDescent="0.2">
      <c r="A5862">
        <v>5857</v>
      </c>
      <c r="B5862" s="14">
        <f>'EstRev 6-11'!I12</f>
        <v>12000</v>
      </c>
      <c r="C5862" s="5">
        <f t="shared" si="69"/>
        <v>-6143</v>
      </c>
      <c r="D5862" s="6"/>
    </row>
    <row r="5863" spans="1:4" x14ac:dyDescent="0.2">
      <c r="A5863">
        <v>5858</v>
      </c>
      <c r="B5863" s="14">
        <f>'EstRev 6-11'!I14</f>
        <v>0</v>
      </c>
      <c r="C5863" s="5">
        <f t="shared" si="69"/>
        <v>5858</v>
      </c>
      <c r="D5863" s="6"/>
    </row>
    <row r="5864" spans="1:4" x14ac:dyDescent="0.2">
      <c r="A5864">
        <v>5859</v>
      </c>
      <c r="B5864" s="14">
        <f>'EstRev 6-11'!I15</f>
        <v>0</v>
      </c>
      <c r="C5864" s="5">
        <f t="shared" si="69"/>
        <v>5859</v>
      </c>
      <c r="D5864" s="6"/>
    </row>
    <row r="5865" spans="1:4" x14ac:dyDescent="0.2">
      <c r="A5865">
        <v>5860</v>
      </c>
      <c r="B5865" s="14">
        <f>'EstRev 6-11'!I16</f>
        <v>0</v>
      </c>
      <c r="C5865" s="5">
        <f t="shared" si="69"/>
        <v>5860</v>
      </c>
      <c r="D5865" s="6"/>
    </row>
    <row r="5866" spans="1:4" x14ac:dyDescent="0.2">
      <c r="A5866">
        <v>5861</v>
      </c>
      <c r="B5866" s="14">
        <f>'EstRev 6-11'!I17</f>
        <v>0</v>
      </c>
      <c r="C5866" s="5">
        <f t="shared" si="69"/>
        <v>5861</v>
      </c>
      <c r="D5866" s="6"/>
    </row>
    <row r="5867" spans="1:4" x14ac:dyDescent="0.2">
      <c r="A5867">
        <v>5862</v>
      </c>
      <c r="B5867" s="14">
        <f>'EstRev 6-11'!I18</f>
        <v>0</v>
      </c>
      <c r="C5867" s="5">
        <f t="shared" si="69"/>
        <v>5862</v>
      </c>
      <c r="D5867" s="6"/>
    </row>
    <row r="5868" spans="1:4" x14ac:dyDescent="0.2">
      <c r="A5868">
        <v>5863</v>
      </c>
      <c r="B5868" s="14">
        <f>'EstRev 6-11'!I65</f>
        <v>400</v>
      </c>
      <c r="C5868" s="5">
        <f t="shared" si="69"/>
        <v>5463</v>
      </c>
      <c r="D5868" s="6"/>
    </row>
    <row r="5869" spans="1:4" x14ac:dyDescent="0.2">
      <c r="A5869">
        <v>5864</v>
      </c>
      <c r="B5869" s="14">
        <f>'EstRev 6-11'!I66</f>
        <v>0</v>
      </c>
      <c r="C5869" s="5">
        <f t="shared" si="69"/>
        <v>5864</v>
      </c>
      <c r="D5869" s="6"/>
    </row>
    <row r="5870" spans="1:4" x14ac:dyDescent="0.2">
      <c r="A5870">
        <v>5865</v>
      </c>
      <c r="B5870" s="14">
        <f>'EstRev 6-11'!I67</f>
        <v>400</v>
      </c>
      <c r="C5870" s="5">
        <f t="shared" si="69"/>
        <v>5465</v>
      </c>
      <c r="D5870" s="6"/>
    </row>
    <row r="5871" spans="1:4" x14ac:dyDescent="0.2">
      <c r="A5871">
        <v>5866</v>
      </c>
      <c r="B5871" s="14">
        <f>'EstRev 6-11'!I98</f>
        <v>0</v>
      </c>
      <c r="C5871" s="5">
        <f t="shared" si="69"/>
        <v>5866</v>
      </c>
      <c r="D5871" s="6"/>
    </row>
    <row r="5872" spans="1:4" x14ac:dyDescent="0.2">
      <c r="A5872" s="3">
        <v>5867</v>
      </c>
      <c r="D5872" s="7"/>
    </row>
    <row r="5873" spans="1:4" x14ac:dyDescent="0.2">
      <c r="A5873">
        <v>5868</v>
      </c>
      <c r="B5873" s="14">
        <f>'EstRev 6-11'!I109</f>
        <v>0</v>
      </c>
      <c r="C5873" s="5">
        <f t="shared" si="69"/>
        <v>5868</v>
      </c>
      <c r="D5873" s="6"/>
    </row>
    <row r="5874" spans="1:4" x14ac:dyDescent="0.2">
      <c r="A5874">
        <v>5869</v>
      </c>
      <c r="B5874" s="14">
        <f>'EstRev 6-11'!I110</f>
        <v>0</v>
      </c>
      <c r="C5874" s="5">
        <f t="shared" si="69"/>
        <v>5869</v>
      </c>
      <c r="D5874" s="6"/>
    </row>
    <row r="5875" spans="1:4" x14ac:dyDescent="0.2">
      <c r="A5875" s="3">
        <v>5870</v>
      </c>
      <c r="D5875" s="7"/>
    </row>
    <row r="5876" spans="1:4" x14ac:dyDescent="0.2">
      <c r="A5876" s="3">
        <v>5871</v>
      </c>
      <c r="D5876" s="7"/>
    </row>
    <row r="5877" spans="1:4" x14ac:dyDescent="0.2">
      <c r="A5877" s="3">
        <v>5872</v>
      </c>
      <c r="D5877" s="7"/>
    </row>
    <row r="5878" spans="1:4" x14ac:dyDescent="0.2">
      <c r="A5878" s="3">
        <v>5873</v>
      </c>
      <c r="D5878" s="7"/>
    </row>
    <row r="5879" spans="1:4" x14ac:dyDescent="0.2">
      <c r="A5879" s="3">
        <v>5874</v>
      </c>
      <c r="D5879" s="7"/>
    </row>
    <row r="5880" spans="1:4" x14ac:dyDescent="0.2">
      <c r="A5880" s="3">
        <v>5875</v>
      </c>
      <c r="D5880" s="7"/>
    </row>
    <row r="5881" spans="1:4" x14ac:dyDescent="0.2">
      <c r="A5881" s="3">
        <v>5876</v>
      </c>
      <c r="D5881" s="7"/>
    </row>
    <row r="5882" spans="1:4" x14ac:dyDescent="0.2">
      <c r="A5882" s="3">
        <v>5877</v>
      </c>
      <c r="D5882" s="7"/>
    </row>
    <row r="5883" spans="1:4" x14ac:dyDescent="0.2">
      <c r="A5883" s="3">
        <v>5878</v>
      </c>
      <c r="D5883" s="7"/>
    </row>
    <row r="5884" spans="1:4" x14ac:dyDescent="0.2">
      <c r="A5884" s="3">
        <v>5879</v>
      </c>
      <c r="D5884" s="7"/>
    </row>
    <row r="5885" spans="1:4" x14ac:dyDescent="0.2">
      <c r="A5885" s="3">
        <v>5880</v>
      </c>
      <c r="D5885" s="7"/>
    </row>
    <row r="5886" spans="1:4" x14ac:dyDescent="0.2">
      <c r="A5886" s="3">
        <v>5881</v>
      </c>
      <c r="D5886" s="7"/>
    </row>
    <row r="5887" spans="1:4" x14ac:dyDescent="0.2">
      <c r="A5887" s="3">
        <v>5882</v>
      </c>
      <c r="D5887" s="7"/>
    </row>
    <row r="5888" spans="1:4" x14ac:dyDescent="0.2">
      <c r="A5888" s="3">
        <v>5883</v>
      </c>
      <c r="D5888" s="7"/>
    </row>
    <row r="5889" spans="1:4" x14ac:dyDescent="0.2">
      <c r="A5889" s="3">
        <v>5884</v>
      </c>
      <c r="D5889" s="7"/>
    </row>
    <row r="5890" spans="1:4" x14ac:dyDescent="0.2">
      <c r="A5890">
        <v>5885</v>
      </c>
      <c r="B5890" s="14">
        <f>'EstRev 6-11'!I270</f>
        <v>12400</v>
      </c>
      <c r="C5890" s="5">
        <f t="shared" si="69"/>
        <v>-6515</v>
      </c>
      <c r="D5890" s="6"/>
    </row>
    <row r="5891" spans="1:4" x14ac:dyDescent="0.2">
      <c r="A5891" s="3">
        <v>5886</v>
      </c>
      <c r="D5891" s="6" t="s">
        <v>327</v>
      </c>
    </row>
    <row r="5892" spans="1:4" x14ac:dyDescent="0.2">
      <c r="A5892" s="3">
        <v>5887</v>
      </c>
      <c r="D5892" s="6" t="s">
        <v>327</v>
      </c>
    </row>
    <row r="5893" spans="1:4" x14ac:dyDescent="0.2">
      <c r="A5893" s="3">
        <v>5888</v>
      </c>
      <c r="D5893" s="6" t="s">
        <v>327</v>
      </c>
    </row>
    <row r="5894" spans="1:4" x14ac:dyDescent="0.2">
      <c r="A5894" s="3">
        <v>5889</v>
      </c>
      <c r="D5894" s="6" t="s">
        <v>327</v>
      </c>
    </row>
    <row r="5895" spans="1:4" x14ac:dyDescent="0.2">
      <c r="A5895" s="3">
        <v>5890</v>
      </c>
      <c r="D5895" s="6" t="s">
        <v>327</v>
      </c>
    </row>
    <row r="5896" spans="1:4" x14ac:dyDescent="0.2">
      <c r="A5896" s="3">
        <v>5891</v>
      </c>
      <c r="D5896" s="6" t="s">
        <v>327</v>
      </c>
    </row>
    <row r="5897" spans="1:4" x14ac:dyDescent="0.2">
      <c r="A5897" s="3">
        <v>5892</v>
      </c>
      <c r="D5897" s="6" t="s">
        <v>327</v>
      </c>
    </row>
    <row r="5898" spans="1:4" x14ac:dyDescent="0.2">
      <c r="A5898" s="3">
        <v>5893</v>
      </c>
      <c r="D5898" s="6" t="s">
        <v>327</v>
      </c>
    </row>
    <row r="5899" spans="1:4" x14ac:dyDescent="0.2">
      <c r="A5899" s="3">
        <v>5894</v>
      </c>
      <c r="D5899" s="6" t="s">
        <v>327</v>
      </c>
    </row>
    <row r="5900" spans="1:4" x14ac:dyDescent="0.2">
      <c r="A5900" s="3">
        <v>5895</v>
      </c>
      <c r="D5900" s="6" t="s">
        <v>327</v>
      </c>
    </row>
    <row r="5901" spans="1:4" x14ac:dyDescent="0.2">
      <c r="A5901" s="3">
        <v>5896</v>
      </c>
      <c r="D5901" s="6" t="s">
        <v>327</v>
      </c>
    </row>
    <row r="5902" spans="1:4" x14ac:dyDescent="0.2">
      <c r="A5902" s="3">
        <v>5897</v>
      </c>
      <c r="D5902" s="6" t="s">
        <v>327</v>
      </c>
    </row>
    <row r="5903" spans="1:4" x14ac:dyDescent="0.2">
      <c r="A5903" s="3">
        <v>5898</v>
      </c>
      <c r="D5903" s="6" t="s">
        <v>327</v>
      </c>
    </row>
    <row r="5904" spans="1:4" x14ac:dyDescent="0.2">
      <c r="A5904" s="3">
        <v>5899</v>
      </c>
      <c r="D5904" s="6" t="s">
        <v>327</v>
      </c>
    </row>
    <row r="5905" spans="1:4" x14ac:dyDescent="0.2">
      <c r="A5905" s="3">
        <v>5900</v>
      </c>
      <c r="D5905" s="6" t="s">
        <v>327</v>
      </c>
    </row>
    <row r="5906" spans="1:4" x14ac:dyDescent="0.2">
      <c r="A5906" s="3">
        <v>5901</v>
      </c>
      <c r="D5906" s="6" t="s">
        <v>327</v>
      </c>
    </row>
    <row r="5907" spans="1:4" x14ac:dyDescent="0.2">
      <c r="A5907" s="3">
        <v>5902</v>
      </c>
      <c r="D5907" s="6" t="s">
        <v>327</v>
      </c>
    </row>
    <row r="5908" spans="1:4" x14ac:dyDescent="0.2">
      <c r="A5908" s="3">
        <v>5903</v>
      </c>
      <c r="D5908" s="7"/>
    </row>
    <row r="5909" spans="1:4" x14ac:dyDescent="0.2">
      <c r="A5909" s="3">
        <v>5904</v>
      </c>
      <c r="D5909" s="7"/>
    </row>
    <row r="5910" spans="1:4" x14ac:dyDescent="0.2">
      <c r="A5910" s="3">
        <v>5905</v>
      </c>
      <c r="D5910" s="7"/>
    </row>
    <row r="5911" spans="1:4" x14ac:dyDescent="0.2">
      <c r="A5911" s="3">
        <v>5906</v>
      </c>
      <c r="D5911" s="7"/>
    </row>
    <row r="5912" spans="1:4" x14ac:dyDescent="0.2">
      <c r="A5912" s="3">
        <v>5907</v>
      </c>
      <c r="D5912" s="6" t="s">
        <v>327</v>
      </c>
    </row>
    <row r="5913" spans="1:4" x14ac:dyDescent="0.2">
      <c r="A5913" s="3">
        <v>5908</v>
      </c>
      <c r="D5913" s="7"/>
    </row>
    <row r="5914" spans="1:4" x14ac:dyDescent="0.2">
      <c r="A5914" s="3">
        <v>5909</v>
      </c>
      <c r="D5914" s="7"/>
    </row>
    <row r="5915" spans="1:4" x14ac:dyDescent="0.2">
      <c r="A5915" s="3">
        <v>5910</v>
      </c>
      <c r="D5915" s="7"/>
    </row>
    <row r="5916" spans="1:4" x14ac:dyDescent="0.2">
      <c r="A5916" s="3">
        <v>5911</v>
      </c>
      <c r="D5916" s="7"/>
    </row>
    <row r="5917" spans="1:4" x14ac:dyDescent="0.2">
      <c r="A5917" s="3">
        <v>5912</v>
      </c>
      <c r="D5917" s="7"/>
    </row>
    <row r="5918" spans="1:4" x14ac:dyDescent="0.2">
      <c r="A5918" s="3">
        <v>5913</v>
      </c>
      <c r="D5918" s="7"/>
    </row>
    <row r="5919" spans="1:4" x14ac:dyDescent="0.2">
      <c r="A5919" s="3">
        <v>5914</v>
      </c>
      <c r="D5919" s="7"/>
    </row>
    <row r="5920" spans="1:4" x14ac:dyDescent="0.2">
      <c r="A5920" s="3">
        <v>5915</v>
      </c>
      <c r="D5920" s="6" t="s">
        <v>327</v>
      </c>
    </row>
    <row r="5921" spans="1:4" x14ac:dyDescent="0.2">
      <c r="A5921" s="3">
        <v>5916</v>
      </c>
      <c r="D5921" s="7"/>
    </row>
    <row r="5922" spans="1:4" x14ac:dyDescent="0.2">
      <c r="A5922" s="3">
        <v>5917</v>
      </c>
      <c r="D5922" s="7"/>
    </row>
    <row r="5923" spans="1:4" x14ac:dyDescent="0.2">
      <c r="A5923" s="3">
        <v>5918</v>
      </c>
      <c r="D5923" s="7"/>
    </row>
    <row r="5924" spans="1:4" x14ac:dyDescent="0.2">
      <c r="A5924" s="3">
        <v>5919</v>
      </c>
      <c r="D5924" s="7"/>
    </row>
    <row r="5925" spans="1:4" x14ac:dyDescent="0.2">
      <c r="A5925" s="3">
        <v>5920</v>
      </c>
      <c r="D5925" s="7"/>
    </row>
    <row r="5926" spans="1:4" x14ac:dyDescent="0.2">
      <c r="A5926" s="3">
        <v>5921</v>
      </c>
      <c r="D5926" s="7"/>
    </row>
    <row r="5927" spans="1:4" x14ac:dyDescent="0.2">
      <c r="A5927" s="3">
        <v>5922</v>
      </c>
      <c r="D5927" s="7"/>
    </row>
    <row r="5928" spans="1:4" x14ac:dyDescent="0.2">
      <c r="A5928" s="3">
        <v>5923</v>
      </c>
      <c r="D5928" s="6" t="s">
        <v>327</v>
      </c>
    </row>
    <row r="5929" spans="1:4" x14ac:dyDescent="0.2">
      <c r="A5929">
        <v>5924</v>
      </c>
      <c r="B5929" s="14">
        <f>'EstRev 6-11'!K5</f>
        <v>12500</v>
      </c>
      <c r="C5929" s="5">
        <f t="shared" ref="C5929:C5958" si="70">A5929-B5929</f>
        <v>-6576</v>
      </c>
      <c r="D5929" s="6"/>
    </row>
    <row r="5930" spans="1:4" x14ac:dyDescent="0.2">
      <c r="A5930">
        <v>5925</v>
      </c>
      <c r="B5930" s="14">
        <f>'EstRev 6-11'!K11</f>
        <v>0</v>
      </c>
      <c r="C5930" s="5">
        <f t="shared" si="70"/>
        <v>5925</v>
      </c>
      <c r="D5930" s="6"/>
    </row>
    <row r="5931" spans="1:4" x14ac:dyDescent="0.2">
      <c r="A5931">
        <v>5926</v>
      </c>
      <c r="B5931" s="14">
        <f>'EstRev 6-11'!K12</f>
        <v>12500</v>
      </c>
      <c r="C5931" s="5">
        <f t="shared" si="70"/>
        <v>-6574</v>
      </c>
      <c r="D5931" s="6"/>
    </row>
    <row r="5932" spans="1:4" x14ac:dyDescent="0.2">
      <c r="A5932">
        <v>5927</v>
      </c>
      <c r="B5932" s="14">
        <f>'EstRev 6-11'!K14</f>
        <v>0</v>
      </c>
      <c r="C5932" s="5">
        <f t="shared" si="70"/>
        <v>5927</v>
      </c>
      <c r="D5932" s="6"/>
    </row>
    <row r="5933" spans="1:4" x14ac:dyDescent="0.2">
      <c r="A5933">
        <v>5928</v>
      </c>
      <c r="B5933" s="14">
        <f>'EstRev 6-11'!K15</f>
        <v>0</v>
      </c>
      <c r="C5933" s="5">
        <f t="shared" si="70"/>
        <v>5928</v>
      </c>
      <c r="D5933" s="6"/>
    </row>
    <row r="5934" spans="1:4" x14ac:dyDescent="0.2">
      <c r="A5934">
        <v>5929</v>
      </c>
      <c r="B5934" s="14">
        <f>'EstRev 6-11'!K16</f>
        <v>0</v>
      </c>
      <c r="C5934" s="5">
        <f t="shared" si="70"/>
        <v>5929</v>
      </c>
      <c r="D5934" s="6"/>
    </row>
    <row r="5935" spans="1:4" x14ac:dyDescent="0.2">
      <c r="A5935">
        <v>5930</v>
      </c>
      <c r="B5935" s="14">
        <f>'EstRev 6-11'!K17</f>
        <v>0</v>
      </c>
      <c r="C5935" s="5">
        <f t="shared" si="70"/>
        <v>5930</v>
      </c>
      <c r="D5935" s="6"/>
    </row>
    <row r="5936" spans="1:4" x14ac:dyDescent="0.2">
      <c r="A5936">
        <v>5931</v>
      </c>
      <c r="B5936" s="14">
        <f>'EstRev 6-11'!K18</f>
        <v>0</v>
      </c>
      <c r="C5936" s="5">
        <f t="shared" si="70"/>
        <v>5931</v>
      </c>
      <c r="D5936" s="6"/>
    </row>
    <row r="5937" spans="1:4" x14ac:dyDescent="0.2">
      <c r="A5937">
        <v>5932</v>
      </c>
      <c r="B5937" s="14">
        <f>'EstRev 6-11'!K65</f>
        <v>355</v>
      </c>
      <c r="C5937" s="5">
        <f t="shared" si="70"/>
        <v>5577</v>
      </c>
      <c r="D5937" s="6"/>
    </row>
    <row r="5938" spans="1:4" x14ac:dyDescent="0.2">
      <c r="A5938">
        <v>5933</v>
      </c>
      <c r="B5938" s="14">
        <f>'EstRev 6-11'!K66</f>
        <v>0</v>
      </c>
      <c r="C5938" s="5">
        <f t="shared" si="70"/>
        <v>5933</v>
      </c>
      <c r="D5938" s="6"/>
    </row>
    <row r="5939" spans="1:4" x14ac:dyDescent="0.2">
      <c r="A5939">
        <v>5934</v>
      </c>
      <c r="B5939" s="14">
        <f>'EstRev 6-11'!K67</f>
        <v>355</v>
      </c>
      <c r="C5939" s="5">
        <f t="shared" si="70"/>
        <v>5579</v>
      </c>
      <c r="D5939" s="6"/>
    </row>
    <row r="5940" spans="1:4" x14ac:dyDescent="0.2">
      <c r="A5940">
        <v>5935</v>
      </c>
      <c r="B5940" s="14">
        <f>'EstRev 6-11'!K98</f>
        <v>0</v>
      </c>
      <c r="C5940" s="5">
        <f t="shared" si="70"/>
        <v>5935</v>
      </c>
      <c r="D5940" s="6"/>
    </row>
    <row r="5941" spans="1:4" x14ac:dyDescent="0.2">
      <c r="A5941">
        <v>5936</v>
      </c>
      <c r="B5941" s="14">
        <f>'EstRev 6-11'!K101</f>
        <v>0</v>
      </c>
      <c r="C5941" s="5">
        <f t="shared" si="70"/>
        <v>5936</v>
      </c>
      <c r="D5941" s="6"/>
    </row>
    <row r="5942" spans="1:4" x14ac:dyDescent="0.2">
      <c r="A5942">
        <v>5937</v>
      </c>
      <c r="B5942" s="14">
        <f>'EstRev 6-11'!K109</f>
        <v>0</v>
      </c>
      <c r="C5942" s="5">
        <f t="shared" si="70"/>
        <v>5937</v>
      </c>
      <c r="D5942" s="6"/>
    </row>
    <row r="5943" spans="1:4" x14ac:dyDescent="0.2">
      <c r="A5943">
        <v>5938</v>
      </c>
      <c r="B5943" s="14">
        <f>'EstRev 6-11'!K110</f>
        <v>0</v>
      </c>
      <c r="C5943" s="5">
        <f t="shared" si="70"/>
        <v>5938</v>
      </c>
      <c r="D5943" s="6"/>
    </row>
    <row r="5944" spans="1:4" x14ac:dyDescent="0.2">
      <c r="A5944">
        <v>5939</v>
      </c>
      <c r="B5944" s="14">
        <f>'EstRev 6-11'!K120</f>
        <v>0</v>
      </c>
      <c r="C5944" s="5">
        <f t="shared" si="70"/>
        <v>5939</v>
      </c>
      <c r="D5944" s="6"/>
    </row>
    <row r="5945" spans="1:4" x14ac:dyDescent="0.2">
      <c r="A5945">
        <v>5940</v>
      </c>
      <c r="B5945" s="14">
        <f>'EstRev 6-11'!K121</f>
        <v>0</v>
      </c>
      <c r="C5945" s="5">
        <f t="shared" si="70"/>
        <v>5940</v>
      </c>
      <c r="D5945" s="6"/>
    </row>
    <row r="5946" spans="1:4" x14ac:dyDescent="0.2">
      <c r="A5946" s="3">
        <v>5941</v>
      </c>
      <c r="D5946" s="7"/>
    </row>
    <row r="5947" spans="1:4" x14ac:dyDescent="0.2">
      <c r="A5947" s="3">
        <v>5942</v>
      </c>
      <c r="D5947" s="7"/>
    </row>
    <row r="5948" spans="1:4" x14ac:dyDescent="0.2">
      <c r="A5948" s="3">
        <v>5943</v>
      </c>
      <c r="D5948" s="7"/>
    </row>
    <row r="5949" spans="1:4" x14ac:dyDescent="0.2">
      <c r="A5949" s="3">
        <v>5944</v>
      </c>
      <c r="D5949" s="7"/>
    </row>
    <row r="5950" spans="1:4" x14ac:dyDescent="0.2">
      <c r="A5950">
        <v>5945</v>
      </c>
      <c r="B5950" s="14">
        <f>'EstRev 6-11'!K124</f>
        <v>0</v>
      </c>
      <c r="C5950" s="5">
        <f t="shared" si="70"/>
        <v>5945</v>
      </c>
      <c r="D5950" s="6"/>
    </row>
    <row r="5951" spans="1:4" x14ac:dyDescent="0.2">
      <c r="A5951" s="3">
        <v>5946</v>
      </c>
      <c r="D5951" s="7"/>
    </row>
    <row r="5952" spans="1:4" x14ac:dyDescent="0.2">
      <c r="A5952" s="3">
        <v>5947</v>
      </c>
      <c r="D5952" s="7"/>
    </row>
    <row r="5953" spans="1:4" x14ac:dyDescent="0.2">
      <c r="A5953" s="3">
        <v>5948</v>
      </c>
      <c r="D5953" s="7"/>
    </row>
    <row r="5954" spans="1:4" x14ac:dyDescent="0.2">
      <c r="A5954" s="3">
        <v>5949</v>
      </c>
      <c r="D5954" s="7"/>
    </row>
    <row r="5955" spans="1:4" x14ac:dyDescent="0.2">
      <c r="A5955" s="3">
        <v>5950</v>
      </c>
      <c r="D5955" s="7"/>
    </row>
    <row r="5956" spans="1:4" x14ac:dyDescent="0.2">
      <c r="A5956" s="3">
        <v>5951</v>
      </c>
      <c r="D5956" s="7"/>
    </row>
    <row r="5957" spans="1:4" x14ac:dyDescent="0.2">
      <c r="A5957" s="3">
        <v>5952</v>
      </c>
      <c r="D5957" s="7"/>
    </row>
    <row r="5958" spans="1:4" x14ac:dyDescent="0.2">
      <c r="A5958">
        <v>5953</v>
      </c>
      <c r="B5958" s="14">
        <f>'EstRev 6-11'!K172</f>
        <v>0</v>
      </c>
      <c r="C5958" s="5">
        <f t="shared" si="70"/>
        <v>5953</v>
      </c>
      <c r="D5958" s="6"/>
    </row>
    <row r="5959" spans="1:4" x14ac:dyDescent="0.2">
      <c r="A5959" s="3">
        <v>5954</v>
      </c>
      <c r="D5959" s="7"/>
    </row>
    <row r="5960" spans="1:4" x14ac:dyDescent="0.2">
      <c r="A5960">
        <v>5955</v>
      </c>
      <c r="B5960" s="14">
        <f>'EstRev 6-11'!K183</f>
        <v>0</v>
      </c>
      <c r="C5960" s="5">
        <f t="shared" ref="C5960:C6023" si="71">A5960-B5960</f>
        <v>5955</v>
      </c>
      <c r="D5960" s="6"/>
    </row>
    <row r="5961" spans="1:4" x14ac:dyDescent="0.2">
      <c r="A5961" s="3">
        <v>5956</v>
      </c>
      <c r="D5961" s="7"/>
    </row>
    <row r="5962" spans="1:4" x14ac:dyDescent="0.2">
      <c r="A5962" s="3">
        <v>5957</v>
      </c>
      <c r="D5962" s="7"/>
    </row>
    <row r="5963" spans="1:4" x14ac:dyDescent="0.2">
      <c r="A5963" s="3">
        <v>5958</v>
      </c>
      <c r="D5963" s="7"/>
    </row>
    <row r="5964" spans="1:4" x14ac:dyDescent="0.2">
      <c r="A5964" s="3">
        <v>5959</v>
      </c>
      <c r="D5964" s="7"/>
    </row>
    <row r="5965" spans="1:4" x14ac:dyDescent="0.2">
      <c r="A5965" s="3">
        <v>5960</v>
      </c>
      <c r="D5965" s="7"/>
    </row>
    <row r="5966" spans="1:4" x14ac:dyDescent="0.2">
      <c r="A5966">
        <v>5961</v>
      </c>
      <c r="B5966" s="14">
        <f>'EstRev 6-11'!K269</f>
        <v>0</v>
      </c>
      <c r="C5966" s="5">
        <f t="shared" si="71"/>
        <v>5961</v>
      </c>
      <c r="D5966" s="6"/>
    </row>
    <row r="5967" spans="1:4" x14ac:dyDescent="0.2">
      <c r="A5967">
        <v>5962</v>
      </c>
      <c r="B5967" s="14">
        <f>'EstRev 6-11'!K270</f>
        <v>12855</v>
      </c>
      <c r="C5967" s="5">
        <f t="shared" si="71"/>
        <v>-6893</v>
      </c>
      <c r="D5967" s="6"/>
    </row>
    <row r="5968" spans="1:4" x14ac:dyDescent="0.2">
      <c r="A5968">
        <v>5963</v>
      </c>
      <c r="B5968" s="14">
        <f>'EstRev 6-11'!G111</f>
        <v>89200</v>
      </c>
      <c r="C5968" s="5">
        <f t="shared" si="71"/>
        <v>-83237</v>
      </c>
      <c r="D5968" s="6"/>
    </row>
    <row r="5969" spans="1:4" x14ac:dyDescent="0.2">
      <c r="A5969">
        <v>5964</v>
      </c>
      <c r="B5969" s="14">
        <f>'EstRev 6-11'!H111</f>
        <v>18549</v>
      </c>
      <c r="C5969" s="5">
        <f t="shared" si="71"/>
        <v>-12585</v>
      </c>
      <c r="D5969" s="6"/>
    </row>
    <row r="5970" spans="1:4" x14ac:dyDescent="0.2">
      <c r="A5970">
        <v>5965</v>
      </c>
      <c r="B5970" s="14">
        <f>'EstRev 6-11'!I111</f>
        <v>12400</v>
      </c>
      <c r="C5970" s="5">
        <f t="shared" si="71"/>
        <v>-6435</v>
      </c>
      <c r="D5970" s="6"/>
    </row>
    <row r="5971" spans="1:4" x14ac:dyDescent="0.2">
      <c r="A5971" s="3">
        <v>5966</v>
      </c>
      <c r="D5971" s="6" t="s">
        <v>327</v>
      </c>
    </row>
    <row r="5972" spans="1:4" x14ac:dyDescent="0.2">
      <c r="A5972">
        <v>5967</v>
      </c>
      <c r="B5972" s="14">
        <f>'EstRev 6-11'!K111</f>
        <v>12855</v>
      </c>
      <c r="C5972" s="5">
        <f t="shared" si="71"/>
        <v>-6888</v>
      </c>
      <c r="D5972" s="6"/>
    </row>
    <row r="5973" spans="1:4" x14ac:dyDescent="0.2">
      <c r="A5973" s="3">
        <v>5968</v>
      </c>
      <c r="D5973" s="7"/>
    </row>
    <row r="5974" spans="1:4" x14ac:dyDescent="0.2">
      <c r="A5974" s="3">
        <v>5969</v>
      </c>
      <c r="D5974" s="7"/>
    </row>
    <row r="5975" spans="1:4" x14ac:dyDescent="0.2">
      <c r="A5975">
        <v>5970</v>
      </c>
      <c r="B5975" s="14">
        <f>'EstRev 6-11'!C69</f>
        <v>0</v>
      </c>
      <c r="C5975" s="5">
        <f t="shared" si="71"/>
        <v>5970</v>
      </c>
      <c r="D5975" s="6"/>
    </row>
    <row r="5976" spans="1:4" x14ac:dyDescent="0.2">
      <c r="A5976">
        <v>5971</v>
      </c>
      <c r="B5976" s="14">
        <f>'BudgetSum 2-4'!G16</f>
        <v>0</v>
      </c>
      <c r="C5976" s="5">
        <f t="shared" si="71"/>
        <v>5971</v>
      </c>
      <c r="D5976" s="6"/>
    </row>
    <row r="5977" spans="1:4" x14ac:dyDescent="0.2">
      <c r="A5977" s="3">
        <v>5972</v>
      </c>
      <c r="D5977" s="7"/>
    </row>
    <row r="5978" spans="1:4" x14ac:dyDescent="0.2">
      <c r="A5978" s="3">
        <v>5973</v>
      </c>
      <c r="D5978" s="10"/>
    </row>
    <row r="5979" spans="1:4" x14ac:dyDescent="0.2">
      <c r="A5979" s="3">
        <v>5974</v>
      </c>
      <c r="D5979" s="11"/>
    </row>
    <row r="5980" spans="1:4" x14ac:dyDescent="0.2">
      <c r="A5980" s="3">
        <v>5975</v>
      </c>
      <c r="D5980" s="11"/>
    </row>
    <row r="5981" spans="1:4" x14ac:dyDescent="0.2">
      <c r="A5981" s="3">
        <v>5976</v>
      </c>
      <c r="D5981" s="11"/>
    </row>
    <row r="5982" spans="1:4" x14ac:dyDescent="0.2">
      <c r="A5982">
        <v>5977</v>
      </c>
      <c r="B5982" s="14">
        <f>'BudgetSum 2-4'!J14</f>
        <v>139500</v>
      </c>
      <c r="C5982" s="5">
        <f t="shared" si="71"/>
        <v>-133523</v>
      </c>
      <c r="D5982" s="11"/>
    </row>
    <row r="5983" spans="1:4" x14ac:dyDescent="0.2">
      <c r="A5983">
        <v>5978</v>
      </c>
      <c r="B5983" s="14">
        <f>'BudgetSum 2-4'!J45</f>
        <v>0</v>
      </c>
      <c r="C5983" s="5">
        <f t="shared" si="71"/>
        <v>5978</v>
      </c>
      <c r="D5983" s="11"/>
    </row>
    <row r="5984" spans="1:4" x14ac:dyDescent="0.2">
      <c r="A5984">
        <v>5979</v>
      </c>
      <c r="B5984" s="14">
        <f>'BudgetSum 2-4'!J53</f>
        <v>0</v>
      </c>
      <c r="C5984" s="5">
        <f t="shared" si="71"/>
        <v>5979</v>
      </c>
      <c r="D5984" s="11"/>
    </row>
    <row r="5985" spans="1:4" x14ac:dyDescent="0.2">
      <c r="A5985">
        <v>5980</v>
      </c>
      <c r="B5985" s="14">
        <f>'BudgetSum 2-4'!J3</f>
        <v>136464</v>
      </c>
      <c r="C5985" s="5">
        <f t="shared" si="71"/>
        <v>-130484</v>
      </c>
      <c r="D5985" s="11" t="s">
        <v>74</v>
      </c>
    </row>
    <row r="5986" spans="1:4" x14ac:dyDescent="0.2">
      <c r="A5986">
        <v>5981</v>
      </c>
      <c r="B5986" s="14">
        <f>'BudgetSum 2-4'!J5</f>
        <v>111965</v>
      </c>
      <c r="C5986" s="5">
        <f t="shared" si="71"/>
        <v>-105984</v>
      </c>
      <c r="D5986" s="11" t="s">
        <v>74</v>
      </c>
    </row>
    <row r="5987" spans="1:4" x14ac:dyDescent="0.2">
      <c r="A5987">
        <v>5982</v>
      </c>
      <c r="B5987" s="14">
        <f>'BudgetSum 2-4'!J7</f>
        <v>0</v>
      </c>
      <c r="C5987" s="5">
        <f t="shared" si="71"/>
        <v>5982</v>
      </c>
      <c r="D5987" s="11" t="s">
        <v>74</v>
      </c>
    </row>
    <row r="5988" spans="1:4" x14ac:dyDescent="0.2">
      <c r="A5988">
        <v>5983</v>
      </c>
      <c r="B5988" s="14">
        <f>'BudgetSum 2-4'!J8</f>
        <v>0</v>
      </c>
      <c r="C5988" s="5">
        <f t="shared" si="71"/>
        <v>5983</v>
      </c>
      <c r="D5988" s="11" t="s">
        <v>74</v>
      </c>
    </row>
    <row r="5989" spans="1:4" x14ac:dyDescent="0.2">
      <c r="A5989">
        <v>5984</v>
      </c>
      <c r="B5989" s="14">
        <f>'BudgetSum 2-4'!J9</f>
        <v>111965</v>
      </c>
      <c r="C5989" s="5">
        <f t="shared" si="71"/>
        <v>-105981</v>
      </c>
      <c r="D5989" s="11" t="s">
        <v>74</v>
      </c>
    </row>
    <row r="5990" spans="1:4" x14ac:dyDescent="0.2">
      <c r="A5990">
        <v>5985</v>
      </c>
      <c r="B5990" s="14">
        <f>'BudgetSum 2-4'!J10</f>
        <v>0</v>
      </c>
      <c r="C5990" s="5">
        <f t="shared" si="71"/>
        <v>5985</v>
      </c>
      <c r="D5990" s="11" t="s">
        <v>74</v>
      </c>
    </row>
    <row r="5991" spans="1:4" x14ac:dyDescent="0.2">
      <c r="A5991">
        <v>5986</v>
      </c>
      <c r="B5991" s="14">
        <f>'BudgetSum 2-4'!J11</f>
        <v>111965</v>
      </c>
      <c r="C5991" s="5">
        <f t="shared" si="71"/>
        <v>-105979</v>
      </c>
      <c r="D5991" s="11" t="s">
        <v>74</v>
      </c>
    </row>
    <row r="5992" spans="1:4" x14ac:dyDescent="0.2">
      <c r="A5992" s="3">
        <v>5987</v>
      </c>
      <c r="D5992" s="11" t="s">
        <v>905</v>
      </c>
    </row>
    <row r="5993" spans="1:4" x14ac:dyDescent="0.2">
      <c r="A5993">
        <v>5988</v>
      </c>
      <c r="B5993" s="14">
        <f>'BudgetSum 2-4'!J19</f>
        <v>145500</v>
      </c>
      <c r="C5993" s="5">
        <f t="shared" si="71"/>
        <v>-139512</v>
      </c>
      <c r="D5993" s="11" t="s">
        <v>74</v>
      </c>
    </row>
    <row r="5994" spans="1:4" x14ac:dyDescent="0.2">
      <c r="A5994">
        <v>5989</v>
      </c>
      <c r="B5994" s="14">
        <f>'BudgetSum 2-4'!J20</f>
        <v>0</v>
      </c>
      <c r="C5994" s="5">
        <f t="shared" si="71"/>
        <v>5989</v>
      </c>
      <c r="D5994" s="11" t="s">
        <v>74</v>
      </c>
    </row>
    <row r="5995" spans="1:4" x14ac:dyDescent="0.2">
      <c r="A5995">
        <v>5990</v>
      </c>
      <c r="B5995" s="14">
        <f>'BudgetSum 2-4'!J21</f>
        <v>145500</v>
      </c>
      <c r="C5995" s="5">
        <f t="shared" si="71"/>
        <v>-139510</v>
      </c>
      <c r="D5995" s="11" t="s">
        <v>74</v>
      </c>
    </row>
    <row r="5996" spans="1:4" x14ac:dyDescent="0.2">
      <c r="A5996">
        <v>5991</v>
      </c>
      <c r="B5996" s="14">
        <f>'BudgetSum 2-4'!J22</f>
        <v>-33535</v>
      </c>
      <c r="C5996" s="5">
        <f t="shared" si="71"/>
        <v>39526</v>
      </c>
      <c r="D5996" s="11" t="s">
        <v>74</v>
      </c>
    </row>
    <row r="5997" spans="1:4" x14ac:dyDescent="0.2">
      <c r="A5997">
        <v>5992</v>
      </c>
      <c r="B5997" s="14">
        <f>'BudgetSum 2-4'!J28</f>
        <v>0</v>
      </c>
      <c r="C5997" s="5">
        <f t="shared" si="71"/>
        <v>5992</v>
      </c>
      <c r="D5997" s="11" t="s">
        <v>74</v>
      </c>
    </row>
    <row r="5998" spans="1:4" x14ac:dyDescent="0.2">
      <c r="A5998" s="2">
        <v>5993</v>
      </c>
      <c r="B5998" s="14">
        <f>'BudgetSum 2-4'!J30</f>
        <v>0</v>
      </c>
      <c r="C5998" s="5">
        <f t="shared" si="71"/>
        <v>5993</v>
      </c>
      <c r="D5998" s="11" t="s">
        <v>74</v>
      </c>
    </row>
    <row r="5999" spans="1:4" x14ac:dyDescent="0.2">
      <c r="A5999" s="2">
        <v>5994</v>
      </c>
      <c r="B5999" s="14">
        <f>'BudgetSum 2-4'!J35</f>
        <v>0</v>
      </c>
      <c r="C5999" s="5">
        <f t="shared" si="71"/>
        <v>5994</v>
      </c>
      <c r="D5999" s="11" t="s">
        <v>74</v>
      </c>
    </row>
    <row r="6000" spans="1:4" x14ac:dyDescent="0.2">
      <c r="A6000" s="2">
        <v>5995</v>
      </c>
      <c r="B6000" s="14">
        <f>'BudgetSum 2-4'!J36</f>
        <v>0</v>
      </c>
      <c r="C6000" s="5">
        <f t="shared" si="71"/>
        <v>5995</v>
      </c>
      <c r="D6000" s="11" t="s">
        <v>74</v>
      </c>
    </row>
    <row r="6001" spans="1:4" x14ac:dyDescent="0.2">
      <c r="A6001" s="2">
        <v>5996</v>
      </c>
      <c r="B6001" s="14">
        <f>'BudgetSum 2-4'!J37</f>
        <v>0</v>
      </c>
      <c r="C6001" s="5">
        <f t="shared" si="71"/>
        <v>5996</v>
      </c>
      <c r="D6001" s="11" t="s">
        <v>74</v>
      </c>
    </row>
    <row r="6002" spans="1:4" x14ac:dyDescent="0.2">
      <c r="A6002" s="2">
        <v>5997</v>
      </c>
      <c r="B6002" s="14">
        <f>'BudgetSum 2-4'!J38</f>
        <v>0</v>
      </c>
      <c r="C6002" s="5">
        <f t="shared" si="71"/>
        <v>5997</v>
      </c>
      <c r="D6002" s="11" t="s">
        <v>74</v>
      </c>
    </row>
    <row r="6003" spans="1:4" x14ac:dyDescent="0.2">
      <c r="A6003" s="2">
        <v>5998</v>
      </c>
      <c r="B6003" s="14">
        <f>'BudgetSum 2-4'!E39</f>
        <v>0</v>
      </c>
      <c r="C6003" s="5">
        <f t="shared" si="71"/>
        <v>5998</v>
      </c>
      <c r="D6003" s="11" t="s">
        <v>74</v>
      </c>
    </row>
    <row r="6004" spans="1:4" x14ac:dyDescent="0.2">
      <c r="A6004" s="2">
        <v>5999</v>
      </c>
      <c r="B6004" s="14">
        <f>'BudgetSum 2-4'!E40</f>
        <v>0</v>
      </c>
      <c r="C6004" s="5">
        <f t="shared" si="71"/>
        <v>5999</v>
      </c>
      <c r="D6004" s="11" t="s">
        <v>74</v>
      </c>
    </row>
    <row r="6005" spans="1:4" x14ac:dyDescent="0.2">
      <c r="A6005" s="2">
        <v>6000</v>
      </c>
      <c r="B6005" s="14">
        <f>'BudgetSum 2-4'!E41</f>
        <v>0</v>
      </c>
      <c r="C6005" s="5">
        <f t="shared" si="71"/>
        <v>6000</v>
      </c>
      <c r="D6005" s="11" t="s">
        <v>74</v>
      </c>
    </row>
    <row r="6006" spans="1:4" x14ac:dyDescent="0.2">
      <c r="A6006" s="2">
        <v>6001</v>
      </c>
      <c r="B6006" s="14">
        <f>'BudgetSum 2-4'!E42</f>
        <v>0</v>
      </c>
      <c r="C6006" s="5">
        <f t="shared" si="71"/>
        <v>6001</v>
      </c>
      <c r="D6006" s="11" t="s">
        <v>74</v>
      </c>
    </row>
    <row r="6007" spans="1:4" x14ac:dyDescent="0.2">
      <c r="A6007" s="2">
        <v>6002</v>
      </c>
      <c r="B6007" s="14">
        <f>'BudgetSum 2-4'!C44</f>
        <v>0</v>
      </c>
      <c r="C6007" s="5">
        <f t="shared" si="71"/>
        <v>6002</v>
      </c>
      <c r="D6007" s="11" t="s">
        <v>74</v>
      </c>
    </row>
    <row r="6008" spans="1:4" x14ac:dyDescent="0.2">
      <c r="A6008" s="2">
        <v>6003</v>
      </c>
      <c r="B6008" s="14">
        <f>'BudgetSum 2-4'!D44</f>
        <v>0</v>
      </c>
      <c r="C6008" s="5">
        <f t="shared" si="71"/>
        <v>6003</v>
      </c>
      <c r="D6008" s="11" t="s">
        <v>74</v>
      </c>
    </row>
    <row r="6009" spans="1:4" x14ac:dyDescent="0.2">
      <c r="A6009" s="2">
        <v>6004</v>
      </c>
      <c r="B6009" s="14">
        <f>'BudgetSum 2-4'!E44</f>
        <v>0</v>
      </c>
      <c r="C6009" s="5">
        <f t="shared" si="71"/>
        <v>6004</v>
      </c>
      <c r="D6009" s="11" t="s">
        <v>74</v>
      </c>
    </row>
    <row r="6010" spans="1:4" x14ac:dyDescent="0.2">
      <c r="A6010" s="2">
        <v>6005</v>
      </c>
      <c r="B6010" s="14">
        <f>'BudgetSum 2-4'!F44</f>
        <v>0</v>
      </c>
      <c r="C6010" s="5">
        <f t="shared" si="71"/>
        <v>6005</v>
      </c>
      <c r="D6010" s="11" t="s">
        <v>74</v>
      </c>
    </row>
    <row r="6011" spans="1:4" x14ac:dyDescent="0.2">
      <c r="A6011" s="1">
        <v>6006</v>
      </c>
      <c r="B6011" s="14">
        <f>'BudgetSum 2-4'!G44</f>
        <v>0</v>
      </c>
      <c r="C6011" s="5">
        <f t="shared" si="71"/>
        <v>6006</v>
      </c>
      <c r="D6011" s="11" t="s">
        <v>74</v>
      </c>
    </row>
    <row r="6012" spans="1:4" x14ac:dyDescent="0.2">
      <c r="A6012" s="1">
        <v>6007</v>
      </c>
      <c r="B6012" s="14">
        <f>'BudgetSum 2-4'!H43</f>
        <v>0</v>
      </c>
      <c r="C6012" s="5">
        <f t="shared" si="71"/>
        <v>6007</v>
      </c>
      <c r="D6012" s="11" t="s">
        <v>74</v>
      </c>
    </row>
    <row r="6013" spans="1:4" x14ac:dyDescent="0.2">
      <c r="A6013" s="1">
        <v>6008</v>
      </c>
      <c r="B6013" s="14">
        <f>'BudgetSum 2-4'!H44</f>
        <v>0</v>
      </c>
      <c r="C6013" s="5">
        <f t="shared" si="71"/>
        <v>6008</v>
      </c>
      <c r="D6013" s="11" t="s">
        <v>74</v>
      </c>
    </row>
    <row r="6014" spans="1:4" x14ac:dyDescent="0.2">
      <c r="A6014" s="1">
        <v>6009</v>
      </c>
      <c r="B6014" s="14">
        <f>'BudgetSum 2-4'!K44</f>
        <v>0</v>
      </c>
      <c r="C6014" s="5">
        <f t="shared" si="71"/>
        <v>6009</v>
      </c>
      <c r="D6014" s="11" t="s">
        <v>74</v>
      </c>
    </row>
    <row r="6015" spans="1:4" x14ac:dyDescent="0.2">
      <c r="A6015" s="1">
        <v>6010</v>
      </c>
      <c r="B6015" s="14">
        <f>'BudgetSum 2-4'!J46</f>
        <v>0</v>
      </c>
      <c r="C6015" s="5">
        <f t="shared" si="71"/>
        <v>6010</v>
      </c>
      <c r="D6015" s="11" t="s">
        <v>74</v>
      </c>
    </row>
    <row r="6016" spans="1:4" x14ac:dyDescent="0.2">
      <c r="A6016" s="1">
        <v>6011</v>
      </c>
      <c r="B6016" s="14">
        <f>'BudgetSum 2-4'!C57</f>
        <v>0</v>
      </c>
      <c r="C6016" s="5">
        <f t="shared" si="71"/>
        <v>6011</v>
      </c>
      <c r="D6016" s="11" t="s">
        <v>74</v>
      </c>
    </row>
    <row r="6017" spans="1:4" x14ac:dyDescent="0.2">
      <c r="A6017" s="1">
        <v>6012</v>
      </c>
      <c r="B6017" s="14">
        <f>'BudgetSum 2-4'!D57</f>
        <v>0</v>
      </c>
      <c r="C6017" s="5">
        <f t="shared" si="71"/>
        <v>6012</v>
      </c>
      <c r="D6017" s="11" t="s">
        <v>74</v>
      </c>
    </row>
    <row r="6018" spans="1:4" x14ac:dyDescent="0.2">
      <c r="A6018" s="1">
        <v>6013</v>
      </c>
      <c r="B6018" s="14">
        <f>'BudgetSum 2-4'!H57</f>
        <v>0</v>
      </c>
      <c r="C6018" s="5">
        <f t="shared" si="71"/>
        <v>6013</v>
      </c>
      <c r="D6018" s="11" t="s">
        <v>74</v>
      </c>
    </row>
    <row r="6019" spans="1:4" x14ac:dyDescent="0.2">
      <c r="A6019" s="1">
        <v>6014</v>
      </c>
      <c r="B6019" s="15">
        <f>'BudgetSum 2-4'!C61</f>
        <v>0</v>
      </c>
      <c r="C6019" s="5">
        <f t="shared" si="71"/>
        <v>6014</v>
      </c>
      <c r="D6019" s="11" t="s">
        <v>74</v>
      </c>
    </row>
    <row r="6020" spans="1:4" x14ac:dyDescent="0.2">
      <c r="A6020">
        <v>6015</v>
      </c>
      <c r="B6020" s="15">
        <f>'BudgetSum 2-4'!D61</f>
        <v>0</v>
      </c>
      <c r="C6020" s="5">
        <f t="shared" si="71"/>
        <v>6015</v>
      </c>
      <c r="D6020" s="11" t="s">
        <v>74</v>
      </c>
    </row>
    <row r="6021" spans="1:4" x14ac:dyDescent="0.2">
      <c r="A6021">
        <v>6016</v>
      </c>
      <c r="B6021" s="15">
        <f>'BudgetSum 2-4'!H61</f>
        <v>0</v>
      </c>
      <c r="C6021" s="5">
        <f t="shared" si="71"/>
        <v>6016</v>
      </c>
      <c r="D6021" s="11" t="s">
        <v>74</v>
      </c>
    </row>
    <row r="6022" spans="1:4" x14ac:dyDescent="0.2">
      <c r="A6022">
        <v>6017</v>
      </c>
      <c r="B6022" s="15">
        <f>'BudgetSum 2-4'!C65</f>
        <v>0</v>
      </c>
      <c r="C6022" s="5">
        <f t="shared" si="71"/>
        <v>6017</v>
      </c>
      <c r="D6022" s="11" t="s">
        <v>74</v>
      </c>
    </row>
    <row r="6023" spans="1:4" x14ac:dyDescent="0.2">
      <c r="A6023">
        <v>6018</v>
      </c>
      <c r="B6023" s="15">
        <f>'BudgetSum 2-4'!D65</f>
        <v>0</v>
      </c>
      <c r="C6023" s="5">
        <f t="shared" si="71"/>
        <v>6018</v>
      </c>
      <c r="D6023" s="11" t="s">
        <v>74</v>
      </c>
    </row>
    <row r="6024" spans="1:4" x14ac:dyDescent="0.2">
      <c r="A6024">
        <v>6019</v>
      </c>
      <c r="B6024" s="15">
        <f>'BudgetSum 2-4'!C69</f>
        <v>0</v>
      </c>
      <c r="C6024" s="5">
        <f t="shared" ref="C6024:C6087" si="72">A6024-B6024</f>
        <v>6019</v>
      </c>
      <c r="D6024" s="11" t="s">
        <v>74</v>
      </c>
    </row>
    <row r="6025" spans="1:4" x14ac:dyDescent="0.2">
      <c r="A6025">
        <v>6020</v>
      </c>
      <c r="B6025" s="15">
        <f>'BudgetSum 2-4'!D69</f>
        <v>0</v>
      </c>
      <c r="C6025" s="5">
        <f t="shared" si="72"/>
        <v>6020</v>
      </c>
      <c r="D6025" s="11" t="s">
        <v>74</v>
      </c>
    </row>
    <row r="6026" spans="1:4" x14ac:dyDescent="0.2">
      <c r="A6026">
        <v>6021</v>
      </c>
      <c r="B6026" s="15">
        <f>'BudgetSum 2-4'!C73</f>
        <v>0</v>
      </c>
      <c r="C6026" s="5">
        <f t="shared" si="72"/>
        <v>6021</v>
      </c>
      <c r="D6026" s="11" t="s">
        <v>74</v>
      </c>
    </row>
    <row r="6027" spans="1:4" x14ac:dyDescent="0.2">
      <c r="A6027">
        <v>6022</v>
      </c>
      <c r="B6027" s="15">
        <f>'BudgetSum 2-4'!D73</f>
        <v>0</v>
      </c>
      <c r="C6027" s="5">
        <f t="shared" si="72"/>
        <v>6022</v>
      </c>
      <c r="D6027" s="11" t="s">
        <v>74</v>
      </c>
    </row>
    <row r="6028" spans="1:4" x14ac:dyDescent="0.2">
      <c r="A6028" s="3">
        <v>6023</v>
      </c>
      <c r="D6028" s="11" t="s">
        <v>74</v>
      </c>
    </row>
    <row r="6029" spans="1:4" x14ac:dyDescent="0.2">
      <c r="A6029">
        <v>6024</v>
      </c>
      <c r="B6029" s="14">
        <f>'BudgetSum 2-4'!C77</f>
        <v>0</v>
      </c>
      <c r="C6029" s="5">
        <f t="shared" si="72"/>
        <v>6024</v>
      </c>
      <c r="D6029" s="11" t="s">
        <v>74</v>
      </c>
    </row>
    <row r="6030" spans="1:4" x14ac:dyDescent="0.2">
      <c r="A6030">
        <v>6025</v>
      </c>
      <c r="B6030" s="14">
        <f>'BudgetSum 2-4'!D77</f>
        <v>0</v>
      </c>
      <c r="C6030" s="5">
        <f t="shared" si="72"/>
        <v>6025</v>
      </c>
      <c r="D6030" s="11" t="s">
        <v>74</v>
      </c>
    </row>
    <row r="6031" spans="1:4" x14ac:dyDescent="0.2">
      <c r="A6031">
        <v>6026</v>
      </c>
      <c r="B6031" s="14">
        <f>'BudgetSum 2-4'!F77</f>
        <v>0</v>
      </c>
      <c r="C6031" s="5">
        <f t="shared" si="72"/>
        <v>6026</v>
      </c>
      <c r="D6031" s="11" t="s">
        <v>74</v>
      </c>
    </row>
    <row r="6032" spans="1:4" x14ac:dyDescent="0.2">
      <c r="A6032">
        <v>6027</v>
      </c>
      <c r="B6032" s="14">
        <f>'BudgetSum 2-4'!G77</f>
        <v>0</v>
      </c>
      <c r="C6032" s="5">
        <f t="shared" si="72"/>
        <v>6027</v>
      </c>
      <c r="D6032" s="11" t="s">
        <v>74</v>
      </c>
    </row>
    <row r="6033" spans="1:4" x14ac:dyDescent="0.2">
      <c r="A6033">
        <v>6028</v>
      </c>
      <c r="B6033" s="14">
        <f>'BudgetSum 2-4'!H77</f>
        <v>0</v>
      </c>
      <c r="C6033" s="5">
        <f t="shared" si="72"/>
        <v>6028</v>
      </c>
      <c r="D6033" s="11" t="s">
        <v>74</v>
      </c>
    </row>
    <row r="6034" spans="1:4" x14ac:dyDescent="0.2">
      <c r="A6034">
        <v>6029</v>
      </c>
      <c r="B6034" s="14">
        <f>'BudgetSum 2-4'!K77</f>
        <v>0</v>
      </c>
      <c r="C6034" s="5">
        <f t="shared" si="72"/>
        <v>6029</v>
      </c>
      <c r="D6034" s="11" t="s">
        <v>74</v>
      </c>
    </row>
    <row r="6035" spans="1:4" x14ac:dyDescent="0.2">
      <c r="A6035">
        <v>6030</v>
      </c>
      <c r="B6035" s="14">
        <f>'BudgetSum 2-4'!G78</f>
        <v>0</v>
      </c>
      <c r="C6035" s="5">
        <f t="shared" si="72"/>
        <v>6030</v>
      </c>
      <c r="D6035" s="11" t="s">
        <v>74</v>
      </c>
    </row>
    <row r="6036" spans="1:4" x14ac:dyDescent="0.2">
      <c r="A6036">
        <v>6031</v>
      </c>
      <c r="B6036" s="14">
        <f>'BudgetSum 2-4'!I78</f>
        <v>0</v>
      </c>
      <c r="C6036" s="5">
        <f t="shared" si="72"/>
        <v>6031</v>
      </c>
      <c r="D6036" s="11" t="s">
        <v>74</v>
      </c>
    </row>
    <row r="6037" spans="1:4" x14ac:dyDescent="0.2">
      <c r="A6037">
        <v>6032</v>
      </c>
      <c r="B6037" s="14">
        <f>'BudgetSum 2-4'!J78</f>
        <v>0</v>
      </c>
      <c r="C6037" s="5">
        <f t="shared" si="72"/>
        <v>6032</v>
      </c>
      <c r="D6037" s="11" t="s">
        <v>74</v>
      </c>
    </row>
    <row r="6038" spans="1:4" x14ac:dyDescent="0.2">
      <c r="A6038">
        <v>6033</v>
      </c>
      <c r="B6038" s="14">
        <f>'BudgetSum 2-4'!K78</f>
        <v>0</v>
      </c>
      <c r="C6038" s="5">
        <f t="shared" si="72"/>
        <v>6033</v>
      </c>
      <c r="D6038" s="11" t="s">
        <v>74</v>
      </c>
    </row>
    <row r="6039" spans="1:4" x14ac:dyDescent="0.2">
      <c r="A6039">
        <v>6034</v>
      </c>
      <c r="B6039" s="14">
        <f>'BudgetSum 2-4'!J79</f>
        <v>0</v>
      </c>
      <c r="C6039" s="5">
        <f t="shared" si="72"/>
        <v>6034</v>
      </c>
      <c r="D6039" s="11" t="s">
        <v>74</v>
      </c>
    </row>
    <row r="6040" spans="1:4" x14ac:dyDescent="0.2">
      <c r="A6040">
        <v>6035</v>
      </c>
      <c r="B6040" s="14">
        <f>'BudgetSum 2-4'!J80</f>
        <v>0</v>
      </c>
      <c r="C6040" s="5">
        <f t="shared" si="72"/>
        <v>6035</v>
      </c>
      <c r="D6040" s="11" t="s">
        <v>74</v>
      </c>
    </row>
    <row r="6041" spans="1:4" x14ac:dyDescent="0.2">
      <c r="A6041">
        <v>6036</v>
      </c>
      <c r="B6041" s="14">
        <f>'BudgetSum 2-4'!J81</f>
        <v>102929</v>
      </c>
      <c r="C6041" s="5">
        <f t="shared" si="72"/>
        <v>-96893</v>
      </c>
      <c r="D6041" s="11" t="s">
        <v>74</v>
      </c>
    </row>
    <row r="6042" spans="1:4" x14ac:dyDescent="0.2">
      <c r="A6042">
        <v>6037</v>
      </c>
      <c r="B6042" s="15">
        <f>'CashSum 5'!J3</f>
        <v>136602</v>
      </c>
      <c r="C6042" s="5">
        <f t="shared" si="72"/>
        <v>-130565</v>
      </c>
      <c r="D6042" s="11" t="s">
        <v>74</v>
      </c>
    </row>
    <row r="6043" spans="1:4" x14ac:dyDescent="0.2">
      <c r="A6043">
        <v>6038</v>
      </c>
      <c r="B6043" s="15">
        <f>'CashSum 5'!J4</f>
        <v>111965</v>
      </c>
      <c r="C6043" s="5">
        <f t="shared" si="72"/>
        <v>-105927</v>
      </c>
      <c r="D6043" s="11" t="s">
        <v>74</v>
      </c>
    </row>
    <row r="6044" spans="1:4" x14ac:dyDescent="0.2">
      <c r="A6044">
        <v>6039</v>
      </c>
      <c r="B6044" s="15">
        <f>'CashSum 5'!D6</f>
        <v>0</v>
      </c>
      <c r="C6044" s="5">
        <f t="shared" si="72"/>
        <v>6039</v>
      </c>
      <c r="D6044" s="11" t="s">
        <v>74</v>
      </c>
    </row>
    <row r="6045" spans="1:4" x14ac:dyDescent="0.2">
      <c r="A6045">
        <v>6040</v>
      </c>
      <c r="B6045" s="15">
        <f>'CashSum 5'!F6</f>
        <v>0</v>
      </c>
      <c r="C6045" s="5">
        <f t="shared" si="72"/>
        <v>6040</v>
      </c>
      <c r="D6045" s="11" t="s">
        <v>74</v>
      </c>
    </row>
    <row r="6046" spans="1:4" x14ac:dyDescent="0.2">
      <c r="A6046">
        <v>6041</v>
      </c>
      <c r="B6046" s="15">
        <f>'CashSum 5'!J6</f>
        <v>0</v>
      </c>
      <c r="C6046" s="5">
        <f t="shared" si="72"/>
        <v>6041</v>
      </c>
      <c r="D6046" s="11" t="s">
        <v>74</v>
      </c>
    </row>
    <row r="6047" spans="1:4" x14ac:dyDescent="0.2">
      <c r="A6047">
        <v>6042</v>
      </c>
      <c r="B6047" s="15">
        <f>'CashSum 5'!E8</f>
        <v>0</v>
      </c>
      <c r="C6047" s="5">
        <f t="shared" si="72"/>
        <v>6042</v>
      </c>
      <c r="D6047" s="11" t="s">
        <v>74</v>
      </c>
    </row>
    <row r="6048" spans="1:4" x14ac:dyDescent="0.2">
      <c r="A6048">
        <v>6043</v>
      </c>
      <c r="B6048" s="15">
        <f>'CashSum 5'!F8</f>
        <v>0</v>
      </c>
      <c r="C6048" s="5">
        <f t="shared" si="72"/>
        <v>6043</v>
      </c>
      <c r="D6048" s="11" t="s">
        <v>74</v>
      </c>
    </row>
    <row r="6049" spans="1:4" x14ac:dyDescent="0.2">
      <c r="A6049">
        <v>6044</v>
      </c>
      <c r="B6049" s="15">
        <f>'CashSum 5'!G8</f>
        <v>0</v>
      </c>
      <c r="C6049" s="5">
        <f t="shared" si="72"/>
        <v>6044</v>
      </c>
      <c r="D6049" s="11" t="s">
        <v>74</v>
      </c>
    </row>
    <row r="6050" spans="1:4" x14ac:dyDescent="0.2">
      <c r="A6050">
        <v>6045</v>
      </c>
      <c r="B6050" s="15">
        <f>'CashSum 5'!J8</f>
        <v>0</v>
      </c>
      <c r="C6050" s="5">
        <f t="shared" si="72"/>
        <v>6045</v>
      </c>
      <c r="D6050" s="11" t="s">
        <v>74</v>
      </c>
    </row>
    <row r="6051" spans="1:4" x14ac:dyDescent="0.2">
      <c r="A6051">
        <v>6046</v>
      </c>
      <c r="B6051" s="15">
        <f>'CashSum 5'!E9</f>
        <v>0</v>
      </c>
      <c r="C6051" s="5">
        <f t="shared" si="72"/>
        <v>6046</v>
      </c>
      <c r="D6051" s="11" t="s">
        <v>74</v>
      </c>
    </row>
    <row r="6052" spans="1:4" x14ac:dyDescent="0.2">
      <c r="A6052">
        <v>6047</v>
      </c>
      <c r="B6052" s="15">
        <f>'CashSum 5'!F9</f>
        <v>0</v>
      </c>
      <c r="C6052" s="5">
        <f t="shared" si="72"/>
        <v>6047</v>
      </c>
      <c r="D6052" s="11" t="s">
        <v>74</v>
      </c>
    </row>
    <row r="6053" spans="1:4" x14ac:dyDescent="0.2">
      <c r="A6053">
        <v>6048</v>
      </c>
      <c r="B6053" s="15">
        <f>'CashSum 5'!G9</f>
        <v>0</v>
      </c>
      <c r="C6053" s="5">
        <f t="shared" si="72"/>
        <v>6048</v>
      </c>
      <c r="D6053" s="11" t="s">
        <v>74</v>
      </c>
    </row>
    <row r="6054" spans="1:4" x14ac:dyDescent="0.2">
      <c r="A6054">
        <v>6049</v>
      </c>
      <c r="B6054" s="15">
        <f>'CashSum 5'!J10</f>
        <v>0</v>
      </c>
      <c r="C6054" s="5">
        <f t="shared" si="72"/>
        <v>6049</v>
      </c>
      <c r="D6054" s="11" t="s">
        <v>74</v>
      </c>
    </row>
    <row r="6055" spans="1:4" x14ac:dyDescent="0.2">
      <c r="A6055">
        <v>6050</v>
      </c>
      <c r="B6055" s="15">
        <f>'CashSum 5'!J11</f>
        <v>111965</v>
      </c>
      <c r="C6055" s="5">
        <f t="shared" si="72"/>
        <v>-105915</v>
      </c>
      <c r="D6055" s="11" t="s">
        <v>74</v>
      </c>
    </row>
    <row r="6056" spans="1:4" x14ac:dyDescent="0.2">
      <c r="A6056">
        <v>6051</v>
      </c>
      <c r="B6056" s="15">
        <f>'CashSum 5'!J12</f>
        <v>248567</v>
      </c>
      <c r="C6056" s="5">
        <f t="shared" si="72"/>
        <v>-242516</v>
      </c>
      <c r="D6056" s="11" t="s">
        <v>74</v>
      </c>
    </row>
    <row r="6057" spans="1:4" x14ac:dyDescent="0.2">
      <c r="A6057">
        <v>6052</v>
      </c>
      <c r="B6057" s="15">
        <f>'CashSum 5'!J13</f>
        <v>145500</v>
      </c>
      <c r="C6057" s="5">
        <f t="shared" si="72"/>
        <v>-139448</v>
      </c>
      <c r="D6057" s="11" t="s">
        <v>74</v>
      </c>
    </row>
    <row r="6058" spans="1:4" x14ac:dyDescent="0.2">
      <c r="A6058">
        <v>6053</v>
      </c>
      <c r="B6058" s="15">
        <f>'CashSum 5'!J16</f>
        <v>0</v>
      </c>
      <c r="C6058" s="5">
        <f t="shared" si="72"/>
        <v>6053</v>
      </c>
      <c r="D6058" s="11" t="s">
        <v>74</v>
      </c>
    </row>
    <row r="6059" spans="1:4" x14ac:dyDescent="0.2">
      <c r="A6059">
        <v>6054</v>
      </c>
      <c r="B6059" s="15">
        <f>'CashSum 5'!J17</f>
        <v>0</v>
      </c>
      <c r="C6059" s="5">
        <f t="shared" si="72"/>
        <v>6054</v>
      </c>
      <c r="D6059" s="11" t="s">
        <v>74</v>
      </c>
    </row>
    <row r="6060" spans="1:4" x14ac:dyDescent="0.2">
      <c r="A6060">
        <v>6055</v>
      </c>
      <c r="B6060" s="15">
        <f>'CashSum 5'!J19</f>
        <v>0</v>
      </c>
      <c r="C6060" s="5">
        <f t="shared" si="72"/>
        <v>6055</v>
      </c>
      <c r="D6060" s="11" t="s">
        <v>74</v>
      </c>
    </row>
    <row r="6061" spans="1:4" x14ac:dyDescent="0.2">
      <c r="A6061">
        <v>6056</v>
      </c>
      <c r="B6061" s="15">
        <f>'CashSum 5'!J20</f>
        <v>145500</v>
      </c>
      <c r="C6061" s="5">
        <f t="shared" si="72"/>
        <v>-139444</v>
      </c>
      <c r="D6061" s="11" t="s">
        <v>74</v>
      </c>
    </row>
    <row r="6062" spans="1:4" x14ac:dyDescent="0.2">
      <c r="A6062">
        <v>6057</v>
      </c>
      <c r="B6062" s="15">
        <f>'CashSum 5'!J21</f>
        <v>103067</v>
      </c>
      <c r="C6062" s="5">
        <f t="shared" si="72"/>
        <v>-97010</v>
      </c>
      <c r="D6062" s="11" t="s">
        <v>74</v>
      </c>
    </row>
    <row r="6063" spans="1:4" x14ac:dyDescent="0.2">
      <c r="A6063">
        <v>6058</v>
      </c>
      <c r="B6063" s="14">
        <f>'EstRev 6-11'!J5</f>
        <v>108650</v>
      </c>
      <c r="C6063" s="5">
        <f t="shared" si="72"/>
        <v>-102592</v>
      </c>
      <c r="D6063" s="11" t="s">
        <v>74</v>
      </c>
    </row>
    <row r="6064" spans="1:4" x14ac:dyDescent="0.2">
      <c r="A6064">
        <v>6059</v>
      </c>
      <c r="B6064" s="14">
        <f>'EstRev 6-11'!H7</f>
        <v>0</v>
      </c>
      <c r="C6064" s="5">
        <f t="shared" si="72"/>
        <v>6059</v>
      </c>
      <c r="D6064" s="11" t="s">
        <v>74</v>
      </c>
    </row>
    <row r="6065" spans="1:4" x14ac:dyDescent="0.2">
      <c r="A6065">
        <v>6060</v>
      </c>
      <c r="B6065" s="14">
        <f>'EstRev 6-11'!H9</f>
        <v>0</v>
      </c>
      <c r="C6065" s="5">
        <f t="shared" si="72"/>
        <v>6060</v>
      </c>
      <c r="D6065" s="11" t="s">
        <v>74</v>
      </c>
    </row>
    <row r="6066" spans="1:4" x14ac:dyDescent="0.2">
      <c r="A6066">
        <v>6061</v>
      </c>
      <c r="B6066" s="14">
        <f>'EstRev 6-11'!J11</f>
        <v>0</v>
      </c>
      <c r="C6066" s="5">
        <f t="shared" si="72"/>
        <v>6061</v>
      </c>
      <c r="D6066" s="11" t="s">
        <v>74</v>
      </c>
    </row>
    <row r="6067" spans="1:4" x14ac:dyDescent="0.2">
      <c r="A6067">
        <v>6062</v>
      </c>
      <c r="B6067" s="14">
        <f>'EstRev 6-11'!J12</f>
        <v>108650</v>
      </c>
      <c r="C6067" s="5">
        <f t="shared" si="72"/>
        <v>-102588</v>
      </c>
      <c r="D6067" s="11" t="s">
        <v>74</v>
      </c>
    </row>
    <row r="6068" spans="1:4" x14ac:dyDescent="0.2">
      <c r="A6068">
        <v>6063</v>
      </c>
      <c r="B6068" s="14">
        <f>'EstRev 6-11'!J14</f>
        <v>0</v>
      </c>
      <c r="C6068" s="5">
        <f t="shared" si="72"/>
        <v>6063</v>
      </c>
      <c r="D6068" s="11" t="s">
        <v>74</v>
      </c>
    </row>
    <row r="6069" spans="1:4" x14ac:dyDescent="0.2">
      <c r="A6069">
        <v>6064</v>
      </c>
      <c r="B6069" s="14">
        <f>'EstRev 6-11'!J15</f>
        <v>0</v>
      </c>
      <c r="C6069" s="5">
        <f t="shared" si="72"/>
        <v>6064</v>
      </c>
      <c r="D6069" s="11" t="s">
        <v>74</v>
      </c>
    </row>
    <row r="6070" spans="1:4" x14ac:dyDescent="0.2">
      <c r="A6070">
        <v>6065</v>
      </c>
      <c r="B6070" s="14">
        <f>'EstRev 6-11'!J16</f>
        <v>0</v>
      </c>
      <c r="C6070" s="5">
        <f t="shared" si="72"/>
        <v>6065</v>
      </c>
      <c r="D6070" s="11" t="s">
        <v>74</v>
      </c>
    </row>
    <row r="6071" spans="1:4" x14ac:dyDescent="0.2">
      <c r="A6071">
        <v>6066</v>
      </c>
      <c r="B6071" s="14">
        <f>'EstRev 6-11'!J17</f>
        <v>0</v>
      </c>
      <c r="C6071" s="5">
        <f t="shared" si="72"/>
        <v>6066</v>
      </c>
      <c r="D6071" s="11" t="s">
        <v>74</v>
      </c>
    </row>
    <row r="6072" spans="1:4" x14ac:dyDescent="0.2">
      <c r="A6072">
        <v>6067</v>
      </c>
      <c r="B6072" s="14">
        <f>'EstRev 6-11'!J18</f>
        <v>0</v>
      </c>
      <c r="C6072" s="5">
        <f t="shared" si="72"/>
        <v>6067</v>
      </c>
      <c r="D6072" s="11" t="s">
        <v>74</v>
      </c>
    </row>
    <row r="6073" spans="1:4" x14ac:dyDescent="0.2">
      <c r="A6073">
        <v>6068</v>
      </c>
      <c r="B6073" s="14">
        <f>'EstRev 6-11'!C23</f>
        <v>0</v>
      </c>
      <c r="C6073" s="5">
        <f t="shared" si="72"/>
        <v>6068</v>
      </c>
      <c r="D6073" s="11" t="s">
        <v>74</v>
      </c>
    </row>
    <row r="6074" spans="1:4" x14ac:dyDescent="0.2">
      <c r="A6074">
        <v>6069</v>
      </c>
      <c r="B6074" s="14">
        <f>'EstRev 6-11'!C27</f>
        <v>0</v>
      </c>
      <c r="C6074" s="5">
        <f t="shared" si="72"/>
        <v>6069</v>
      </c>
      <c r="D6074" s="11" t="s">
        <v>74</v>
      </c>
    </row>
    <row r="6075" spans="1:4" x14ac:dyDescent="0.2">
      <c r="A6075">
        <v>6070</v>
      </c>
      <c r="B6075" s="14">
        <f>'EstRev 6-11'!C31</f>
        <v>0</v>
      </c>
      <c r="C6075" s="5">
        <f t="shared" si="72"/>
        <v>6070</v>
      </c>
      <c r="D6075" s="11" t="s">
        <v>74</v>
      </c>
    </row>
    <row r="6076" spans="1:4" x14ac:dyDescent="0.2">
      <c r="A6076">
        <v>6071</v>
      </c>
      <c r="B6076" s="14">
        <f>'EstRev 6-11'!C35</f>
        <v>0</v>
      </c>
      <c r="C6076" s="5">
        <f t="shared" si="72"/>
        <v>6071</v>
      </c>
      <c r="D6076" s="11" t="s">
        <v>74</v>
      </c>
    </row>
    <row r="6077" spans="1:4" x14ac:dyDescent="0.2">
      <c r="A6077">
        <v>6072</v>
      </c>
      <c r="B6077" s="14">
        <f>'EstRev 6-11'!C39</f>
        <v>0</v>
      </c>
      <c r="C6077" s="5">
        <f t="shared" si="72"/>
        <v>6072</v>
      </c>
      <c r="D6077" s="11" t="s">
        <v>74</v>
      </c>
    </row>
    <row r="6078" spans="1:4" x14ac:dyDescent="0.2">
      <c r="A6078">
        <v>6073</v>
      </c>
      <c r="B6078" s="14">
        <f>'EstRev 6-11'!F46</f>
        <v>0</v>
      </c>
      <c r="C6078" s="5">
        <f t="shared" si="72"/>
        <v>6073</v>
      </c>
      <c r="D6078" s="11" t="s">
        <v>74</v>
      </c>
    </row>
    <row r="6079" spans="1:4" x14ac:dyDescent="0.2">
      <c r="A6079">
        <v>6074</v>
      </c>
      <c r="B6079" s="14">
        <f>'EstRev 6-11'!F50</f>
        <v>0</v>
      </c>
      <c r="C6079" s="5">
        <f t="shared" si="72"/>
        <v>6074</v>
      </c>
      <c r="D6079" s="11" t="s">
        <v>74</v>
      </c>
    </row>
    <row r="6080" spans="1:4" x14ac:dyDescent="0.2">
      <c r="A6080">
        <v>6075</v>
      </c>
      <c r="B6080" s="14">
        <f>'EstRev 6-11'!F54</f>
        <v>0</v>
      </c>
      <c r="C6080" s="5">
        <f t="shared" si="72"/>
        <v>6075</v>
      </c>
      <c r="D6080" s="11" t="s">
        <v>74</v>
      </c>
    </row>
    <row r="6081" spans="1:4" x14ac:dyDescent="0.2">
      <c r="A6081">
        <v>6076</v>
      </c>
      <c r="B6081" s="14">
        <f>'EstRev 6-11'!F58</f>
        <v>0</v>
      </c>
      <c r="C6081" s="5">
        <f t="shared" si="72"/>
        <v>6076</v>
      </c>
      <c r="D6081" s="11" t="s">
        <v>74</v>
      </c>
    </row>
    <row r="6082" spans="1:4" x14ac:dyDescent="0.2">
      <c r="A6082">
        <v>6077</v>
      </c>
      <c r="B6082" s="14">
        <f>'EstRev 6-11'!F62</f>
        <v>0</v>
      </c>
      <c r="C6082" s="5">
        <f t="shared" si="72"/>
        <v>6077</v>
      </c>
      <c r="D6082" s="11" t="s">
        <v>74</v>
      </c>
    </row>
    <row r="6083" spans="1:4" x14ac:dyDescent="0.2">
      <c r="A6083">
        <v>6078</v>
      </c>
      <c r="B6083" s="14">
        <f>'EstRev 6-11'!J65</f>
        <v>500</v>
      </c>
      <c r="C6083" s="5">
        <f t="shared" si="72"/>
        <v>5578</v>
      </c>
      <c r="D6083" s="11" t="s">
        <v>74</v>
      </c>
    </row>
    <row r="6084" spans="1:4" x14ac:dyDescent="0.2">
      <c r="A6084">
        <v>6079</v>
      </c>
      <c r="B6084" s="14">
        <f>'EstRev 6-11'!J66</f>
        <v>0</v>
      </c>
      <c r="C6084" s="5">
        <f t="shared" si="72"/>
        <v>6079</v>
      </c>
      <c r="D6084" s="11" t="s">
        <v>74</v>
      </c>
    </row>
    <row r="6085" spans="1:4" x14ac:dyDescent="0.2">
      <c r="A6085">
        <v>6080</v>
      </c>
      <c r="B6085" s="14">
        <f>'EstRev 6-11'!J67</f>
        <v>500</v>
      </c>
      <c r="C6085" s="5">
        <f t="shared" si="72"/>
        <v>5580</v>
      </c>
      <c r="D6085" s="11" t="s">
        <v>74</v>
      </c>
    </row>
    <row r="6086" spans="1:4" x14ac:dyDescent="0.2">
      <c r="A6086">
        <v>6081</v>
      </c>
      <c r="B6086" s="14">
        <f>'EstRev 6-11'!C99</f>
        <v>0</v>
      </c>
      <c r="C6086" s="5">
        <f t="shared" si="72"/>
        <v>6081</v>
      </c>
      <c r="D6086" s="11" t="s">
        <v>74</v>
      </c>
    </row>
    <row r="6087" spans="1:4" x14ac:dyDescent="0.2">
      <c r="A6087">
        <v>6082</v>
      </c>
      <c r="B6087" s="14">
        <f>'EstRev 6-11'!D99</f>
        <v>0</v>
      </c>
      <c r="C6087" s="5">
        <f t="shared" si="72"/>
        <v>6082</v>
      </c>
      <c r="D6087" s="11" t="s">
        <v>74</v>
      </c>
    </row>
    <row r="6088" spans="1:4" x14ac:dyDescent="0.2">
      <c r="A6088">
        <v>6083</v>
      </c>
      <c r="B6088" s="14">
        <f>'EstRev 6-11'!E99</f>
        <v>0</v>
      </c>
      <c r="C6088" s="5">
        <f t="shared" ref="C6088:C6151" si="73">A6088-B6088</f>
        <v>6083</v>
      </c>
      <c r="D6088" s="11" t="s">
        <v>74</v>
      </c>
    </row>
    <row r="6089" spans="1:4" x14ac:dyDescent="0.2">
      <c r="A6089">
        <v>6084</v>
      </c>
      <c r="B6089" s="14">
        <f>'EstRev 6-11'!F99</f>
        <v>0</v>
      </c>
      <c r="C6089" s="5">
        <f t="shared" si="73"/>
        <v>6084</v>
      </c>
      <c r="D6089" s="11" t="s">
        <v>74</v>
      </c>
    </row>
    <row r="6090" spans="1:4" x14ac:dyDescent="0.2">
      <c r="A6090">
        <v>6085</v>
      </c>
      <c r="B6090" s="14">
        <f>'EstRev 6-11'!G99</f>
        <v>0</v>
      </c>
      <c r="C6090" s="5">
        <f t="shared" si="73"/>
        <v>6085</v>
      </c>
      <c r="D6090" s="11" t="s">
        <v>74</v>
      </c>
    </row>
    <row r="6091" spans="1:4" x14ac:dyDescent="0.2">
      <c r="A6091">
        <v>6086</v>
      </c>
      <c r="B6091" s="14">
        <f>'EstRev 6-11'!H99</f>
        <v>0</v>
      </c>
      <c r="C6091" s="5">
        <f t="shared" si="73"/>
        <v>6086</v>
      </c>
      <c r="D6091" s="11" t="s">
        <v>74</v>
      </c>
    </row>
    <row r="6092" spans="1:4" x14ac:dyDescent="0.2">
      <c r="A6092">
        <v>6087</v>
      </c>
      <c r="B6092" s="14">
        <f>'EstRev 6-11'!I99</f>
        <v>0</v>
      </c>
      <c r="C6092" s="5">
        <f t="shared" si="73"/>
        <v>6087</v>
      </c>
      <c r="D6092" s="11" t="s">
        <v>74</v>
      </c>
    </row>
    <row r="6093" spans="1:4" x14ac:dyDescent="0.2">
      <c r="A6093">
        <v>6088</v>
      </c>
      <c r="B6093" s="14">
        <f>'EstRev 6-11'!J99</f>
        <v>0</v>
      </c>
      <c r="C6093" s="5">
        <f t="shared" si="73"/>
        <v>6088</v>
      </c>
      <c r="D6093" s="11" t="s">
        <v>74</v>
      </c>
    </row>
    <row r="6094" spans="1:4" x14ac:dyDescent="0.2">
      <c r="A6094">
        <v>6089</v>
      </c>
      <c r="B6094" s="14">
        <f>'EstRev 6-11'!K99</f>
        <v>0</v>
      </c>
      <c r="C6094" s="5">
        <f t="shared" si="73"/>
        <v>6089</v>
      </c>
      <c r="D6094" s="11" t="s">
        <v>74</v>
      </c>
    </row>
    <row r="6095" spans="1:4" x14ac:dyDescent="0.2">
      <c r="A6095">
        <v>6090</v>
      </c>
      <c r="B6095" s="14">
        <f>'EstRev 6-11'!J101</f>
        <v>0</v>
      </c>
      <c r="C6095" s="5">
        <f t="shared" si="73"/>
        <v>6090</v>
      </c>
      <c r="D6095" s="11" t="s">
        <v>74</v>
      </c>
    </row>
    <row r="6096" spans="1:4" x14ac:dyDescent="0.2">
      <c r="A6096">
        <v>6091</v>
      </c>
      <c r="B6096" s="14">
        <f>'EstRev 6-11'!C102</f>
        <v>9300</v>
      </c>
      <c r="C6096" s="5">
        <f t="shared" si="73"/>
        <v>-3209</v>
      </c>
      <c r="D6096" s="11" t="s">
        <v>74</v>
      </c>
    </row>
    <row r="6097" spans="1:4" x14ac:dyDescent="0.2">
      <c r="A6097">
        <v>6092</v>
      </c>
      <c r="B6097" s="14">
        <f>'EstRev 6-11'!D102</f>
        <v>0</v>
      </c>
      <c r="C6097" s="5">
        <f t="shared" si="73"/>
        <v>6092</v>
      </c>
      <c r="D6097" s="11" t="s">
        <v>74</v>
      </c>
    </row>
    <row r="6098" spans="1:4" x14ac:dyDescent="0.2">
      <c r="A6098">
        <v>6093</v>
      </c>
      <c r="B6098" s="14">
        <f>'EstRev 6-11'!E102</f>
        <v>0</v>
      </c>
      <c r="C6098" s="5">
        <f t="shared" si="73"/>
        <v>6093</v>
      </c>
      <c r="D6098" s="11" t="s">
        <v>74</v>
      </c>
    </row>
    <row r="6099" spans="1:4" x14ac:dyDescent="0.2">
      <c r="A6099">
        <v>6094</v>
      </c>
      <c r="B6099" s="14">
        <f>'EstRev 6-11'!F102</f>
        <v>0</v>
      </c>
      <c r="C6099" s="5">
        <f t="shared" si="73"/>
        <v>6094</v>
      </c>
      <c r="D6099" s="11" t="s">
        <v>74</v>
      </c>
    </row>
    <row r="6100" spans="1:4" x14ac:dyDescent="0.2">
      <c r="A6100">
        <v>6095</v>
      </c>
      <c r="B6100" s="14">
        <f>'EstRev 6-11'!G102</f>
        <v>0</v>
      </c>
      <c r="C6100" s="5">
        <f t="shared" si="73"/>
        <v>6095</v>
      </c>
      <c r="D6100" s="11" t="s">
        <v>74</v>
      </c>
    </row>
    <row r="6101" spans="1:4" x14ac:dyDescent="0.2">
      <c r="A6101">
        <v>6096</v>
      </c>
      <c r="B6101" s="14">
        <f>'EstRev 6-11'!H102</f>
        <v>0</v>
      </c>
      <c r="C6101" s="5">
        <f t="shared" si="73"/>
        <v>6096</v>
      </c>
      <c r="D6101" s="11" t="s">
        <v>74</v>
      </c>
    </row>
    <row r="6102" spans="1:4" x14ac:dyDescent="0.2">
      <c r="A6102">
        <v>6097</v>
      </c>
      <c r="B6102" s="14">
        <f>'EstRev 6-11'!I102</f>
        <v>0</v>
      </c>
      <c r="C6102" s="5">
        <f t="shared" si="73"/>
        <v>6097</v>
      </c>
      <c r="D6102" s="11" t="s">
        <v>74</v>
      </c>
    </row>
    <row r="6103" spans="1:4" x14ac:dyDescent="0.2">
      <c r="A6103">
        <v>6098</v>
      </c>
      <c r="B6103" s="14">
        <f>'EstRev 6-11'!J102</f>
        <v>0</v>
      </c>
      <c r="C6103" s="5">
        <f t="shared" si="73"/>
        <v>6098</v>
      </c>
      <c r="D6103" s="11" t="s">
        <v>74</v>
      </c>
    </row>
    <row r="6104" spans="1:4" x14ac:dyDescent="0.2">
      <c r="A6104">
        <v>6099</v>
      </c>
      <c r="B6104" s="14">
        <f>'EstRev 6-11'!K102</f>
        <v>0</v>
      </c>
      <c r="C6104" s="5">
        <f t="shared" si="73"/>
        <v>6099</v>
      </c>
      <c r="D6104" s="11" t="s">
        <v>74</v>
      </c>
    </row>
    <row r="6105" spans="1:4" x14ac:dyDescent="0.2">
      <c r="A6105">
        <v>6100</v>
      </c>
      <c r="B6105" s="14">
        <f>'EstRev 6-11'!C103</f>
        <v>1200</v>
      </c>
      <c r="C6105" s="5">
        <f t="shared" si="73"/>
        <v>4900</v>
      </c>
      <c r="D6105" s="11" t="s">
        <v>74</v>
      </c>
    </row>
    <row r="6106" spans="1:4" x14ac:dyDescent="0.2">
      <c r="A6106">
        <v>6101</v>
      </c>
      <c r="B6106" s="14">
        <f>'EstRev 6-11'!C104</f>
        <v>0</v>
      </c>
      <c r="C6106" s="5">
        <f t="shared" si="73"/>
        <v>6101</v>
      </c>
      <c r="D6106" s="11" t="s">
        <v>74</v>
      </c>
    </row>
    <row r="6107" spans="1:4" x14ac:dyDescent="0.2">
      <c r="A6107">
        <v>6102</v>
      </c>
      <c r="B6107" s="14">
        <f>'EstRev 6-11'!D104</f>
        <v>0</v>
      </c>
      <c r="C6107" s="5">
        <f t="shared" si="73"/>
        <v>6102</v>
      </c>
      <c r="D6107" s="11" t="s">
        <v>74</v>
      </c>
    </row>
    <row r="6108" spans="1:4" x14ac:dyDescent="0.2">
      <c r="A6108">
        <v>6103</v>
      </c>
      <c r="B6108" s="14">
        <f>'EstRev 6-11'!E104</f>
        <v>0</v>
      </c>
      <c r="C6108" s="5">
        <f t="shared" si="73"/>
        <v>6103</v>
      </c>
      <c r="D6108" s="11" t="s">
        <v>74</v>
      </c>
    </row>
    <row r="6109" spans="1:4" x14ac:dyDescent="0.2">
      <c r="A6109">
        <v>6104</v>
      </c>
      <c r="B6109" s="14">
        <f>'EstRev 6-11'!F104</f>
        <v>0</v>
      </c>
      <c r="C6109" s="5">
        <f t="shared" si="73"/>
        <v>6104</v>
      </c>
      <c r="D6109" s="11" t="s">
        <v>74</v>
      </c>
    </row>
    <row r="6110" spans="1:4" x14ac:dyDescent="0.2">
      <c r="A6110">
        <v>6105</v>
      </c>
      <c r="B6110" s="14">
        <f>'EstRev 6-11'!G104</f>
        <v>0</v>
      </c>
      <c r="C6110" s="5">
        <f t="shared" si="73"/>
        <v>6105</v>
      </c>
      <c r="D6110" s="11" t="s">
        <v>74</v>
      </c>
    </row>
    <row r="6111" spans="1:4" x14ac:dyDescent="0.2">
      <c r="A6111">
        <v>6106</v>
      </c>
      <c r="B6111" s="14">
        <f>'EstRev 6-11'!H104</f>
        <v>0</v>
      </c>
      <c r="C6111" s="5">
        <f t="shared" si="73"/>
        <v>6106</v>
      </c>
      <c r="D6111" s="11" t="s">
        <v>74</v>
      </c>
    </row>
    <row r="6112" spans="1:4" x14ac:dyDescent="0.2">
      <c r="A6112">
        <v>6107</v>
      </c>
      <c r="B6112" s="14">
        <f>'EstRev 6-11'!I104</f>
        <v>0</v>
      </c>
      <c r="C6112" s="5">
        <f t="shared" si="73"/>
        <v>6107</v>
      </c>
      <c r="D6112" s="11" t="s">
        <v>74</v>
      </c>
    </row>
    <row r="6113" spans="1:4" x14ac:dyDescent="0.2">
      <c r="A6113">
        <v>6108</v>
      </c>
      <c r="B6113" s="14">
        <f>'EstRev 6-11'!J104</f>
        <v>0</v>
      </c>
      <c r="C6113" s="5">
        <f t="shared" si="73"/>
        <v>6108</v>
      </c>
      <c r="D6113" s="11" t="s">
        <v>74</v>
      </c>
    </row>
    <row r="6114" spans="1:4" x14ac:dyDescent="0.2">
      <c r="A6114">
        <v>6109</v>
      </c>
      <c r="B6114" s="14">
        <f>'EstRev 6-11'!K104</f>
        <v>0</v>
      </c>
      <c r="C6114" s="5">
        <f t="shared" si="73"/>
        <v>6109</v>
      </c>
      <c r="D6114" s="11" t="s">
        <v>74</v>
      </c>
    </row>
    <row r="6115" spans="1:4" x14ac:dyDescent="0.2">
      <c r="A6115">
        <v>6110</v>
      </c>
      <c r="B6115" s="14">
        <f>'EstRev 6-11'!G106</f>
        <v>0</v>
      </c>
      <c r="C6115" s="5">
        <f t="shared" si="73"/>
        <v>6110</v>
      </c>
      <c r="D6115" s="11" t="s">
        <v>74</v>
      </c>
    </row>
    <row r="6116" spans="1:4" x14ac:dyDescent="0.2">
      <c r="A6116">
        <v>6111</v>
      </c>
      <c r="B6116" s="14">
        <f>'EstRev 6-11'!D108</f>
        <v>0</v>
      </c>
      <c r="C6116" s="5">
        <f t="shared" si="73"/>
        <v>6111</v>
      </c>
      <c r="D6116" s="11" t="s">
        <v>74</v>
      </c>
    </row>
    <row r="6117" spans="1:4" x14ac:dyDescent="0.2">
      <c r="A6117">
        <v>6112</v>
      </c>
      <c r="B6117" s="14">
        <f>'EstRev 6-11'!E108</f>
        <v>0</v>
      </c>
      <c r="C6117" s="5">
        <f t="shared" si="73"/>
        <v>6112</v>
      </c>
      <c r="D6117" s="11" t="s">
        <v>74</v>
      </c>
    </row>
    <row r="6118" spans="1:4" x14ac:dyDescent="0.2">
      <c r="A6118">
        <v>6113</v>
      </c>
      <c r="B6118" s="14">
        <f>'EstRev 6-11'!F108</f>
        <v>0</v>
      </c>
      <c r="C6118" s="5">
        <f t="shared" si="73"/>
        <v>6113</v>
      </c>
      <c r="D6118" s="11" t="s">
        <v>74</v>
      </c>
    </row>
    <row r="6119" spans="1:4" x14ac:dyDescent="0.2">
      <c r="A6119">
        <v>6114</v>
      </c>
      <c r="B6119" s="14">
        <f>'EstRev 6-11'!G108</f>
        <v>0</v>
      </c>
      <c r="C6119" s="5">
        <f t="shared" si="73"/>
        <v>6114</v>
      </c>
      <c r="D6119" s="11" t="s">
        <v>74</v>
      </c>
    </row>
    <row r="6120" spans="1:4" x14ac:dyDescent="0.2">
      <c r="A6120">
        <v>6115</v>
      </c>
      <c r="B6120" s="14">
        <f>'EstRev 6-11'!H108</f>
        <v>0</v>
      </c>
      <c r="C6120" s="5">
        <f t="shared" si="73"/>
        <v>6115</v>
      </c>
      <c r="D6120" s="11" t="s">
        <v>74</v>
      </c>
    </row>
    <row r="6121" spans="1:4" x14ac:dyDescent="0.2">
      <c r="A6121">
        <v>6116</v>
      </c>
      <c r="B6121" s="14">
        <f>'EstRev 6-11'!J108</f>
        <v>0</v>
      </c>
      <c r="C6121" s="5">
        <f t="shared" si="73"/>
        <v>6116</v>
      </c>
      <c r="D6121" s="11" t="s">
        <v>74</v>
      </c>
    </row>
    <row r="6122" spans="1:4" x14ac:dyDescent="0.2">
      <c r="A6122">
        <v>6117</v>
      </c>
      <c r="B6122" s="14">
        <f>'EstRev 6-11'!K108</f>
        <v>0</v>
      </c>
      <c r="C6122" s="5">
        <f t="shared" si="73"/>
        <v>6117</v>
      </c>
      <c r="D6122" s="11" t="s">
        <v>74</v>
      </c>
    </row>
    <row r="6123" spans="1:4" x14ac:dyDescent="0.2">
      <c r="A6123">
        <v>6118</v>
      </c>
      <c r="B6123" s="14">
        <f>'EstRev 6-11'!J98</f>
        <v>0</v>
      </c>
      <c r="C6123" s="5">
        <f t="shared" si="73"/>
        <v>6118</v>
      </c>
      <c r="D6123" s="11" t="s">
        <v>74</v>
      </c>
    </row>
    <row r="6124" spans="1:4" x14ac:dyDescent="0.2">
      <c r="A6124">
        <v>6119</v>
      </c>
      <c r="B6124" s="14">
        <f>'EstRev 6-11'!J109</f>
        <v>2815</v>
      </c>
      <c r="C6124" s="5">
        <f t="shared" si="73"/>
        <v>3304</v>
      </c>
      <c r="D6124" s="11" t="s">
        <v>74</v>
      </c>
    </row>
    <row r="6125" spans="1:4" x14ac:dyDescent="0.2">
      <c r="A6125">
        <v>6120</v>
      </c>
      <c r="B6125" s="14">
        <f>'EstRev 6-11'!J111</f>
        <v>111965</v>
      </c>
      <c r="C6125" s="5">
        <f t="shared" si="73"/>
        <v>-105845</v>
      </c>
      <c r="D6125" s="11" t="s">
        <v>74</v>
      </c>
    </row>
    <row r="6126" spans="1:4" x14ac:dyDescent="0.2">
      <c r="A6126">
        <v>6121</v>
      </c>
      <c r="B6126" s="14">
        <f>'EstRev 6-11'!J120</f>
        <v>0</v>
      </c>
      <c r="C6126" s="5">
        <f t="shared" si="73"/>
        <v>6121</v>
      </c>
      <c r="D6126" s="11" t="s">
        <v>74</v>
      </c>
    </row>
    <row r="6127" spans="1:4" x14ac:dyDescent="0.2">
      <c r="A6127" s="3">
        <v>6122</v>
      </c>
      <c r="D6127" s="11" t="s">
        <v>721</v>
      </c>
    </row>
    <row r="6128" spans="1:4" x14ac:dyDescent="0.2">
      <c r="A6128">
        <v>6123</v>
      </c>
      <c r="B6128" s="14">
        <f>'EstRev 6-11'!J121</f>
        <v>0</v>
      </c>
      <c r="C6128" s="5">
        <f t="shared" si="73"/>
        <v>6123</v>
      </c>
      <c r="D6128" s="11" t="s">
        <v>74</v>
      </c>
    </row>
    <row r="6129" spans="1:4" x14ac:dyDescent="0.2">
      <c r="A6129">
        <v>6124</v>
      </c>
      <c r="B6129" s="14">
        <f>'EstRev 6-11'!J123</f>
        <v>0</v>
      </c>
      <c r="C6129" s="5">
        <f t="shared" si="73"/>
        <v>6124</v>
      </c>
      <c r="D6129" s="11" t="s">
        <v>74</v>
      </c>
    </row>
    <row r="6130" spans="1:4" x14ac:dyDescent="0.2">
      <c r="A6130">
        <v>6125</v>
      </c>
      <c r="B6130" s="14">
        <f>'EstRev 6-11'!J124</f>
        <v>0</v>
      </c>
      <c r="C6130" s="5">
        <f t="shared" si="73"/>
        <v>6125</v>
      </c>
      <c r="D6130" s="11" t="s">
        <v>74</v>
      </c>
    </row>
    <row r="6131" spans="1:4" x14ac:dyDescent="0.2">
      <c r="A6131">
        <v>6126</v>
      </c>
      <c r="B6131" s="14">
        <f>'EstRev 6-11'!C139</f>
        <v>10000</v>
      </c>
      <c r="C6131" s="5">
        <f t="shared" si="73"/>
        <v>-3874</v>
      </c>
      <c r="D6131" s="11" t="s">
        <v>74</v>
      </c>
    </row>
    <row r="6132" spans="1:4" x14ac:dyDescent="0.2">
      <c r="A6132">
        <v>6127</v>
      </c>
      <c r="B6132" s="14">
        <f>'EstRev 6-11'!D139</f>
        <v>0</v>
      </c>
      <c r="C6132" s="5">
        <f t="shared" si="73"/>
        <v>6127</v>
      </c>
      <c r="D6132" s="11" t="s">
        <v>74</v>
      </c>
    </row>
    <row r="6133" spans="1:4" x14ac:dyDescent="0.2">
      <c r="A6133">
        <v>6128</v>
      </c>
      <c r="B6133" s="14">
        <f>'EstRev 6-11'!G137</f>
        <v>0</v>
      </c>
      <c r="C6133" s="5">
        <f t="shared" si="73"/>
        <v>6128</v>
      </c>
      <c r="D6133" s="11" t="s">
        <v>74</v>
      </c>
    </row>
    <row r="6134" spans="1:4" x14ac:dyDescent="0.2">
      <c r="A6134">
        <v>6129</v>
      </c>
      <c r="B6134" s="14">
        <f>'EstRev 6-11'!G139</f>
        <v>0</v>
      </c>
      <c r="C6134" s="5">
        <f t="shared" si="73"/>
        <v>6129</v>
      </c>
      <c r="D6134" s="11" t="s">
        <v>74</v>
      </c>
    </row>
    <row r="6135" spans="1:4" x14ac:dyDescent="0.2">
      <c r="A6135">
        <v>6130</v>
      </c>
      <c r="B6135" s="14">
        <f>'EstRev 6-11'!C140</f>
        <v>0</v>
      </c>
      <c r="C6135" s="5">
        <f t="shared" si="73"/>
        <v>6130</v>
      </c>
      <c r="D6135" s="11" t="s">
        <v>74</v>
      </c>
    </row>
    <row r="6136" spans="1:4" x14ac:dyDescent="0.2">
      <c r="A6136">
        <v>6131</v>
      </c>
      <c r="B6136" s="14">
        <f>'EstRev 6-11'!D140</f>
        <v>0</v>
      </c>
      <c r="C6136" s="5">
        <f t="shared" si="73"/>
        <v>6131</v>
      </c>
      <c r="D6136" s="11" t="s">
        <v>74</v>
      </c>
    </row>
    <row r="6137" spans="1:4" x14ac:dyDescent="0.2">
      <c r="A6137">
        <v>6132</v>
      </c>
      <c r="B6137" s="14">
        <f>'EstRev 6-11'!G140</f>
        <v>0</v>
      </c>
      <c r="C6137" s="5">
        <f t="shared" si="73"/>
        <v>6132</v>
      </c>
      <c r="D6137" s="11" t="s">
        <v>74</v>
      </c>
    </row>
    <row r="6138" spans="1:4" x14ac:dyDescent="0.2">
      <c r="A6138">
        <v>6133</v>
      </c>
      <c r="B6138" s="14">
        <f>'EstRev 6-11'!C141</f>
        <v>0</v>
      </c>
      <c r="C6138" s="5">
        <f t="shared" si="73"/>
        <v>6133</v>
      </c>
      <c r="D6138" s="11" t="s">
        <v>74</v>
      </c>
    </row>
    <row r="6139" spans="1:4" x14ac:dyDescent="0.2">
      <c r="A6139">
        <v>6134</v>
      </c>
      <c r="B6139" s="14">
        <f>'EstRev 6-11'!D141</f>
        <v>0</v>
      </c>
      <c r="C6139" s="5">
        <f t="shared" si="73"/>
        <v>6134</v>
      </c>
      <c r="D6139" s="11" t="s">
        <v>74</v>
      </c>
    </row>
    <row r="6140" spans="1:4" x14ac:dyDescent="0.2">
      <c r="A6140">
        <v>6135</v>
      </c>
      <c r="B6140" s="14">
        <f>'EstRev 6-11'!G141</f>
        <v>0</v>
      </c>
      <c r="C6140" s="5">
        <f t="shared" si="73"/>
        <v>6135</v>
      </c>
      <c r="D6140" s="11" t="s">
        <v>74</v>
      </c>
    </row>
    <row r="6141" spans="1:4" x14ac:dyDescent="0.2">
      <c r="A6141">
        <v>6136</v>
      </c>
      <c r="B6141" s="14">
        <f>'EstRev 6-11'!E151</f>
        <v>0</v>
      </c>
      <c r="C6141" s="5">
        <f t="shared" si="73"/>
        <v>6136</v>
      </c>
      <c r="D6141" s="11" t="s">
        <v>74</v>
      </c>
    </row>
    <row r="6142" spans="1:4" x14ac:dyDescent="0.2">
      <c r="A6142">
        <v>6137</v>
      </c>
      <c r="B6142" s="14">
        <f>'EstRev 6-11'!F151</f>
        <v>0</v>
      </c>
      <c r="C6142" s="5">
        <f t="shared" si="73"/>
        <v>6137</v>
      </c>
      <c r="D6142" s="11" t="s">
        <v>74</v>
      </c>
    </row>
    <row r="6143" spans="1:4" x14ac:dyDescent="0.2">
      <c r="A6143">
        <v>6138</v>
      </c>
      <c r="B6143" s="14">
        <f>'EstRev 6-11'!G151</f>
        <v>0</v>
      </c>
      <c r="C6143" s="5">
        <f t="shared" si="73"/>
        <v>6138</v>
      </c>
      <c r="D6143" s="11" t="s">
        <v>74</v>
      </c>
    </row>
    <row r="6144" spans="1:4" x14ac:dyDescent="0.2">
      <c r="A6144">
        <v>6139</v>
      </c>
      <c r="B6144" s="14">
        <f>'EstRev 6-11'!H151</f>
        <v>0</v>
      </c>
      <c r="C6144" s="5">
        <f t="shared" si="73"/>
        <v>6139</v>
      </c>
      <c r="D6144" s="11" t="s">
        <v>74</v>
      </c>
    </row>
    <row r="6145" spans="1:4" x14ac:dyDescent="0.2">
      <c r="A6145">
        <v>6140</v>
      </c>
      <c r="B6145" s="14">
        <f>'EstRev 6-11'!I151</f>
        <v>0</v>
      </c>
      <c r="C6145" s="5">
        <f t="shared" si="73"/>
        <v>6140</v>
      </c>
      <c r="D6145" s="11" t="s">
        <v>74</v>
      </c>
    </row>
    <row r="6146" spans="1:4" x14ac:dyDescent="0.2">
      <c r="A6146">
        <v>6141</v>
      </c>
      <c r="B6146" s="14">
        <f>'EstRev 6-11'!J151</f>
        <v>0</v>
      </c>
      <c r="C6146" s="5">
        <f t="shared" si="73"/>
        <v>6141</v>
      </c>
      <c r="D6146" s="11" t="s">
        <v>74</v>
      </c>
    </row>
    <row r="6147" spans="1:4" x14ac:dyDescent="0.2">
      <c r="A6147">
        <v>6142</v>
      </c>
      <c r="B6147" s="14">
        <f>'EstRev 6-11'!K151</f>
        <v>0</v>
      </c>
      <c r="C6147" s="5">
        <f t="shared" si="73"/>
        <v>6142</v>
      </c>
      <c r="D6147" s="11" t="s">
        <v>74</v>
      </c>
    </row>
    <row r="6148" spans="1:4" x14ac:dyDescent="0.2">
      <c r="A6148">
        <v>6143</v>
      </c>
      <c r="B6148" s="14">
        <f>'EstRev 6-11'!E152</f>
        <v>0</v>
      </c>
      <c r="C6148" s="5">
        <f t="shared" si="73"/>
        <v>6143</v>
      </c>
      <c r="D6148" s="11" t="s">
        <v>74</v>
      </c>
    </row>
    <row r="6149" spans="1:4" x14ac:dyDescent="0.2">
      <c r="A6149">
        <v>6144</v>
      </c>
      <c r="B6149" s="14">
        <f>'EstRev 6-11'!H152</f>
        <v>0</v>
      </c>
      <c r="C6149" s="5">
        <f t="shared" si="73"/>
        <v>6144</v>
      </c>
      <c r="D6149" s="11" t="s">
        <v>74</v>
      </c>
    </row>
    <row r="6150" spans="1:4" x14ac:dyDescent="0.2">
      <c r="A6150">
        <v>6145</v>
      </c>
      <c r="B6150" s="14">
        <f>'EstRev 6-11'!I152</f>
        <v>0</v>
      </c>
      <c r="C6150" s="5">
        <f t="shared" si="73"/>
        <v>6145</v>
      </c>
      <c r="D6150" s="11" t="s">
        <v>74</v>
      </c>
    </row>
    <row r="6151" spans="1:4" x14ac:dyDescent="0.2">
      <c r="A6151">
        <v>6146</v>
      </c>
      <c r="B6151" s="14">
        <f>'EstRev 6-11'!J152</f>
        <v>0</v>
      </c>
      <c r="C6151" s="5">
        <f t="shared" si="73"/>
        <v>6146</v>
      </c>
      <c r="D6151" s="11" t="s">
        <v>74</v>
      </c>
    </row>
    <row r="6152" spans="1:4" x14ac:dyDescent="0.2">
      <c r="A6152">
        <v>6147</v>
      </c>
      <c r="B6152" s="14">
        <f>'EstRev 6-11'!K152</f>
        <v>0</v>
      </c>
      <c r="C6152" s="5">
        <f t="shared" ref="C6152:C6215" si="74">A6152-B6152</f>
        <v>6147</v>
      </c>
      <c r="D6152" s="11" t="s">
        <v>74</v>
      </c>
    </row>
    <row r="6153" spans="1:4" x14ac:dyDescent="0.2">
      <c r="A6153">
        <v>6148</v>
      </c>
      <c r="B6153" s="14">
        <f>'EstRev 6-11'!G154</f>
        <v>0</v>
      </c>
      <c r="C6153" s="5">
        <f t="shared" si="74"/>
        <v>6148</v>
      </c>
      <c r="D6153" s="11" t="s">
        <v>74</v>
      </c>
    </row>
    <row r="6154" spans="1:4" x14ac:dyDescent="0.2">
      <c r="A6154">
        <v>6149</v>
      </c>
      <c r="B6154" s="14">
        <f>'EstRev 6-11'!G155</f>
        <v>0</v>
      </c>
      <c r="C6154" s="5">
        <f t="shared" si="74"/>
        <v>6149</v>
      </c>
      <c r="D6154" s="11" t="s">
        <v>74</v>
      </c>
    </row>
    <row r="6155" spans="1:4" x14ac:dyDescent="0.2">
      <c r="A6155" s="3">
        <v>6150</v>
      </c>
      <c r="D6155" s="11" t="s">
        <v>721</v>
      </c>
    </row>
    <row r="6156" spans="1:4" x14ac:dyDescent="0.2">
      <c r="A6156" s="3">
        <v>6151</v>
      </c>
      <c r="D6156" s="11" t="s">
        <v>721</v>
      </c>
    </row>
    <row r="6157" spans="1:4" x14ac:dyDescent="0.2">
      <c r="A6157" s="3">
        <v>6152</v>
      </c>
      <c r="D6157" s="11" t="s">
        <v>721</v>
      </c>
    </row>
    <row r="6158" spans="1:4" x14ac:dyDescent="0.2">
      <c r="A6158" s="3">
        <v>6153</v>
      </c>
      <c r="D6158" s="11" t="s">
        <v>721</v>
      </c>
    </row>
    <row r="6159" spans="1:4" x14ac:dyDescent="0.2">
      <c r="A6159" s="3">
        <v>6154</v>
      </c>
      <c r="D6159" s="11" t="s">
        <v>721</v>
      </c>
    </row>
    <row r="6160" spans="1:4" x14ac:dyDescent="0.2">
      <c r="A6160" s="3">
        <v>6155</v>
      </c>
      <c r="D6160" s="11" t="s">
        <v>721</v>
      </c>
    </row>
    <row r="6161" spans="1:4" x14ac:dyDescent="0.2">
      <c r="A6161">
        <v>6156</v>
      </c>
      <c r="B6161" s="14">
        <f>'EstRev 6-11'!C165</f>
        <v>0</v>
      </c>
      <c r="C6161" s="5">
        <f t="shared" si="74"/>
        <v>6156</v>
      </c>
      <c r="D6161" s="11" t="s">
        <v>74</v>
      </c>
    </row>
    <row r="6162" spans="1:4" x14ac:dyDescent="0.2">
      <c r="A6162">
        <v>6157</v>
      </c>
      <c r="B6162" s="14">
        <f>'EstRev 6-11'!D165</f>
        <v>0</v>
      </c>
      <c r="C6162" s="5">
        <f t="shared" si="74"/>
        <v>6157</v>
      </c>
      <c r="D6162" s="11" t="s">
        <v>74</v>
      </c>
    </row>
    <row r="6163" spans="1:4" x14ac:dyDescent="0.2">
      <c r="A6163">
        <v>6158</v>
      </c>
      <c r="B6163" s="14">
        <f>'EstRev 6-11'!E165</f>
        <v>0</v>
      </c>
      <c r="C6163" s="5">
        <f t="shared" si="74"/>
        <v>6158</v>
      </c>
      <c r="D6163" s="11" t="s">
        <v>74</v>
      </c>
    </row>
    <row r="6164" spans="1:4" x14ac:dyDescent="0.2">
      <c r="A6164">
        <v>6159</v>
      </c>
      <c r="B6164" s="14">
        <f>'EstRev 6-11'!F165</f>
        <v>0</v>
      </c>
      <c r="C6164" s="5">
        <f t="shared" si="74"/>
        <v>6159</v>
      </c>
      <c r="D6164" s="11" t="s">
        <v>74</v>
      </c>
    </row>
    <row r="6165" spans="1:4" x14ac:dyDescent="0.2">
      <c r="A6165">
        <v>6160</v>
      </c>
      <c r="B6165" s="14">
        <f>'EstRev 6-11'!G165</f>
        <v>0</v>
      </c>
      <c r="C6165" s="5">
        <f t="shared" si="74"/>
        <v>6160</v>
      </c>
      <c r="D6165" s="11" t="s">
        <v>74</v>
      </c>
    </row>
    <row r="6166" spans="1:4" x14ac:dyDescent="0.2">
      <c r="A6166">
        <v>6161</v>
      </c>
      <c r="B6166" s="14">
        <f>'EstRev 6-11'!H165</f>
        <v>0</v>
      </c>
      <c r="C6166" s="5">
        <f t="shared" si="74"/>
        <v>6161</v>
      </c>
      <c r="D6166" s="11" t="s">
        <v>74</v>
      </c>
    </row>
    <row r="6167" spans="1:4" x14ac:dyDescent="0.2">
      <c r="A6167">
        <v>6162</v>
      </c>
      <c r="B6167" s="14">
        <f>'EstRev 6-11'!K165</f>
        <v>0</v>
      </c>
      <c r="C6167" s="5">
        <f t="shared" si="74"/>
        <v>6162</v>
      </c>
      <c r="D6167" s="11" t="s">
        <v>74</v>
      </c>
    </row>
    <row r="6168" spans="1:4" x14ac:dyDescent="0.2">
      <c r="A6168">
        <v>6163</v>
      </c>
      <c r="B6168" s="14">
        <f>'EstRev 6-11'!J170</f>
        <v>0</v>
      </c>
      <c r="C6168" s="5">
        <f t="shared" si="74"/>
        <v>6163</v>
      </c>
      <c r="D6168" s="11" t="s">
        <v>74</v>
      </c>
    </row>
    <row r="6169" spans="1:4" x14ac:dyDescent="0.2">
      <c r="A6169">
        <v>6164</v>
      </c>
      <c r="B6169" s="14">
        <f>'EstRev 6-11'!J171</f>
        <v>0</v>
      </c>
      <c r="C6169" s="5">
        <f t="shared" si="74"/>
        <v>6164</v>
      </c>
      <c r="D6169" s="11" t="s">
        <v>74</v>
      </c>
    </row>
    <row r="6170" spans="1:4" x14ac:dyDescent="0.2">
      <c r="A6170">
        <v>6165</v>
      </c>
      <c r="B6170" s="14">
        <f>'EstRev 6-11'!J172</f>
        <v>0</v>
      </c>
      <c r="C6170" s="5">
        <f t="shared" si="74"/>
        <v>6165</v>
      </c>
      <c r="D6170" s="11" t="s">
        <v>74</v>
      </c>
    </row>
    <row r="6171" spans="1:4" x14ac:dyDescent="0.2">
      <c r="A6171">
        <v>6166</v>
      </c>
      <c r="B6171" s="14">
        <f>'EstRev 6-11'!J175</f>
        <v>0</v>
      </c>
      <c r="C6171" s="5">
        <f t="shared" si="74"/>
        <v>6166</v>
      </c>
      <c r="D6171" s="11" t="s">
        <v>74</v>
      </c>
    </row>
    <row r="6172" spans="1:4" x14ac:dyDescent="0.2">
      <c r="A6172">
        <v>6167</v>
      </c>
      <c r="B6172" s="14">
        <f>'EstRev 6-11'!J176</f>
        <v>0</v>
      </c>
      <c r="C6172" s="5">
        <f t="shared" si="74"/>
        <v>6167</v>
      </c>
      <c r="D6172" s="11" t="s">
        <v>74</v>
      </c>
    </row>
    <row r="6173" spans="1:4" x14ac:dyDescent="0.2">
      <c r="A6173">
        <v>6168</v>
      </c>
      <c r="B6173" s="14">
        <f>'EstRev 6-11'!J177</f>
        <v>0</v>
      </c>
      <c r="C6173" s="5">
        <f t="shared" si="74"/>
        <v>6168</v>
      </c>
      <c r="D6173" s="11" t="s">
        <v>74</v>
      </c>
    </row>
    <row r="6174" spans="1:4" x14ac:dyDescent="0.2">
      <c r="A6174">
        <v>6169</v>
      </c>
      <c r="B6174" s="14">
        <f>'EstRev 6-11'!C192</f>
        <v>0</v>
      </c>
      <c r="C6174" s="5">
        <f t="shared" si="74"/>
        <v>6169</v>
      </c>
      <c r="D6174" s="11" t="s">
        <v>74</v>
      </c>
    </row>
    <row r="6175" spans="1:4" x14ac:dyDescent="0.2">
      <c r="A6175">
        <v>6170</v>
      </c>
      <c r="B6175" s="14">
        <f>'EstRev 6-11'!G192</f>
        <v>0</v>
      </c>
      <c r="C6175" s="5">
        <f t="shared" si="74"/>
        <v>6170</v>
      </c>
      <c r="D6175" s="11" t="s">
        <v>74</v>
      </c>
    </row>
    <row r="6176" spans="1:4" x14ac:dyDescent="0.2">
      <c r="A6176">
        <v>6171</v>
      </c>
      <c r="B6176" s="14">
        <f>'EstRev 6-11'!G193</f>
        <v>0</v>
      </c>
      <c r="C6176" s="5">
        <f t="shared" si="74"/>
        <v>6171</v>
      </c>
      <c r="D6176" s="11" t="s">
        <v>74</v>
      </c>
    </row>
    <row r="6177" spans="1:4" x14ac:dyDescent="0.2">
      <c r="A6177">
        <v>6172</v>
      </c>
      <c r="B6177" s="14">
        <f>'EstRev 6-11'!G194</f>
        <v>0</v>
      </c>
      <c r="C6177" s="5">
        <f t="shared" si="74"/>
        <v>6172</v>
      </c>
      <c r="D6177" s="11" t="s">
        <v>74</v>
      </c>
    </row>
    <row r="6178" spans="1:4" x14ac:dyDescent="0.2">
      <c r="A6178">
        <v>6173</v>
      </c>
      <c r="B6178" s="14">
        <f>'EstRev 6-11'!G195</f>
        <v>0</v>
      </c>
      <c r="C6178" s="5">
        <f t="shared" si="74"/>
        <v>6173</v>
      </c>
      <c r="D6178" s="11" t="s">
        <v>74</v>
      </c>
    </row>
    <row r="6179" spans="1:4" x14ac:dyDescent="0.2">
      <c r="A6179">
        <v>6174</v>
      </c>
      <c r="B6179" s="14">
        <f>'EstRev 6-11'!G196</f>
        <v>0</v>
      </c>
      <c r="C6179" s="5">
        <f t="shared" si="74"/>
        <v>6174</v>
      </c>
      <c r="D6179" s="11" t="s">
        <v>74</v>
      </c>
    </row>
    <row r="6180" spans="1:4" x14ac:dyDescent="0.2">
      <c r="A6180">
        <v>6175</v>
      </c>
      <c r="B6180" s="14">
        <f>'EstRev 6-11'!G197</f>
        <v>0</v>
      </c>
      <c r="C6180" s="5">
        <f t="shared" si="74"/>
        <v>6175</v>
      </c>
      <c r="D6180" s="11" t="s">
        <v>74</v>
      </c>
    </row>
    <row r="6181" spans="1:4" x14ac:dyDescent="0.2">
      <c r="A6181">
        <v>6176</v>
      </c>
      <c r="B6181" s="14">
        <f>'EstRev 6-11'!G199</f>
        <v>0</v>
      </c>
      <c r="C6181" s="5">
        <f t="shared" si="74"/>
        <v>6176</v>
      </c>
      <c r="D6181" s="11" t="s">
        <v>74</v>
      </c>
    </row>
    <row r="6182" spans="1:4" x14ac:dyDescent="0.2">
      <c r="A6182">
        <v>6177</v>
      </c>
      <c r="B6182" s="14">
        <f>'EstRev 6-11'!G200</f>
        <v>0</v>
      </c>
      <c r="C6182" s="5">
        <f t="shared" si="74"/>
        <v>6177</v>
      </c>
      <c r="D6182" s="11" t="s">
        <v>74</v>
      </c>
    </row>
    <row r="6183" spans="1:4" x14ac:dyDescent="0.2">
      <c r="A6183" s="3">
        <v>6178</v>
      </c>
      <c r="D6183" s="11" t="s">
        <v>721</v>
      </c>
    </row>
    <row r="6184" spans="1:4" x14ac:dyDescent="0.2">
      <c r="A6184" s="3">
        <v>6179</v>
      </c>
      <c r="D6184" s="11" t="s">
        <v>721</v>
      </c>
    </row>
    <row r="6185" spans="1:4" x14ac:dyDescent="0.2">
      <c r="A6185" s="3">
        <v>6180</v>
      </c>
      <c r="D6185" s="11" t="s">
        <v>721</v>
      </c>
    </row>
    <row r="6186" spans="1:4" x14ac:dyDescent="0.2">
      <c r="A6186">
        <v>6181</v>
      </c>
      <c r="B6186" s="14">
        <f>'EstRev 6-11'!J269</f>
        <v>0</v>
      </c>
      <c r="C6186" s="5">
        <f t="shared" si="74"/>
        <v>6181</v>
      </c>
      <c r="D6186" s="11" t="s">
        <v>74</v>
      </c>
    </row>
    <row r="6187" spans="1:4" x14ac:dyDescent="0.2">
      <c r="A6187">
        <v>6182</v>
      </c>
      <c r="B6187" s="14">
        <f>'EstRev 6-11'!J270</f>
        <v>111965</v>
      </c>
      <c r="C6187" s="5">
        <f t="shared" si="74"/>
        <v>-105783</v>
      </c>
      <c r="D6187" s="11" t="s">
        <v>74</v>
      </c>
    </row>
    <row r="6188" spans="1:4" x14ac:dyDescent="0.2">
      <c r="A6188">
        <v>6183</v>
      </c>
      <c r="B6188" s="14">
        <f>'EstExp 12-20'!I5</f>
        <v>0</v>
      </c>
      <c r="C6188" s="5">
        <f t="shared" si="74"/>
        <v>6183</v>
      </c>
      <c r="D6188" s="11" t="s">
        <v>74</v>
      </c>
    </row>
    <row r="6189" spans="1:4" x14ac:dyDescent="0.2">
      <c r="A6189">
        <v>6184</v>
      </c>
      <c r="B6189" s="14">
        <f>'EstExp 12-20'!J5</f>
        <v>0</v>
      </c>
      <c r="C6189" s="5">
        <f t="shared" si="74"/>
        <v>6184</v>
      </c>
      <c r="D6189" s="11" t="s">
        <v>74</v>
      </c>
    </row>
    <row r="6190" spans="1:4" x14ac:dyDescent="0.2">
      <c r="A6190">
        <v>6185</v>
      </c>
      <c r="B6190" s="14">
        <f>'EstExp 12-20'!C7</f>
        <v>28500</v>
      </c>
      <c r="C6190" s="5">
        <f t="shared" si="74"/>
        <v>-22315</v>
      </c>
      <c r="D6190" s="11" t="s">
        <v>74</v>
      </c>
    </row>
    <row r="6191" spans="1:4" x14ac:dyDescent="0.2">
      <c r="A6191">
        <v>6186</v>
      </c>
      <c r="B6191" s="14">
        <f>'EstExp 12-20'!D7</f>
        <v>8000</v>
      </c>
      <c r="C6191" s="5">
        <f t="shared" si="74"/>
        <v>-1814</v>
      </c>
      <c r="D6191" s="11" t="s">
        <v>74</v>
      </c>
    </row>
    <row r="6192" spans="1:4" x14ac:dyDescent="0.2">
      <c r="A6192">
        <v>6187</v>
      </c>
      <c r="B6192" s="14">
        <f>'EstExp 12-20'!E7</f>
        <v>500</v>
      </c>
      <c r="C6192" s="5">
        <f t="shared" si="74"/>
        <v>5687</v>
      </c>
      <c r="D6192" s="11" t="s">
        <v>74</v>
      </c>
    </row>
    <row r="6193" spans="1:4" x14ac:dyDescent="0.2">
      <c r="A6193">
        <v>6188</v>
      </c>
      <c r="B6193" s="14">
        <f>'EstExp 12-20'!F7</f>
        <v>8100</v>
      </c>
      <c r="C6193" s="5">
        <f t="shared" si="74"/>
        <v>-1912</v>
      </c>
      <c r="D6193" s="11" t="s">
        <v>74</v>
      </c>
    </row>
    <row r="6194" spans="1:4" x14ac:dyDescent="0.2">
      <c r="A6194">
        <v>6189</v>
      </c>
      <c r="B6194" s="14">
        <f>'EstExp 12-20'!G7</f>
        <v>13500</v>
      </c>
      <c r="C6194" s="5">
        <f t="shared" si="74"/>
        <v>-7311</v>
      </c>
      <c r="D6194" s="11" t="s">
        <v>74</v>
      </c>
    </row>
    <row r="6195" spans="1:4" x14ac:dyDescent="0.2">
      <c r="A6195">
        <v>6190</v>
      </c>
      <c r="B6195" s="14">
        <f>'EstExp 12-20'!H7</f>
        <v>0</v>
      </c>
      <c r="C6195" s="5">
        <f t="shared" si="74"/>
        <v>6190</v>
      </c>
      <c r="D6195" s="11" t="s">
        <v>74</v>
      </c>
    </row>
    <row r="6196" spans="1:4" x14ac:dyDescent="0.2">
      <c r="A6196">
        <v>6191</v>
      </c>
      <c r="B6196" s="14">
        <f>'EstExp 12-20'!I7</f>
        <v>0</v>
      </c>
      <c r="C6196" s="5">
        <f t="shared" si="74"/>
        <v>6191</v>
      </c>
      <c r="D6196" s="11" t="s">
        <v>74</v>
      </c>
    </row>
    <row r="6197" spans="1:4" x14ac:dyDescent="0.2">
      <c r="A6197">
        <v>6192</v>
      </c>
      <c r="B6197" s="14">
        <f>'EstExp 12-20'!J7</f>
        <v>0</v>
      </c>
      <c r="C6197" s="5">
        <f t="shared" si="74"/>
        <v>6192</v>
      </c>
      <c r="D6197" s="11" t="s">
        <v>74</v>
      </c>
    </row>
    <row r="6198" spans="1:4" x14ac:dyDescent="0.2">
      <c r="A6198">
        <v>6193</v>
      </c>
      <c r="B6198" s="14">
        <f>'EstExp 12-20'!K7</f>
        <v>58600</v>
      </c>
      <c r="C6198" s="5">
        <f t="shared" si="74"/>
        <v>-52407</v>
      </c>
      <c r="D6198" s="11" t="s">
        <v>74</v>
      </c>
    </row>
    <row r="6199" spans="1:4" x14ac:dyDescent="0.2">
      <c r="A6199">
        <v>6194</v>
      </c>
      <c r="B6199" s="14">
        <f>'EstExp 12-20'!I8</f>
        <v>0</v>
      </c>
      <c r="C6199" s="5">
        <f t="shared" si="74"/>
        <v>6194</v>
      </c>
      <c r="D6199" s="11" t="s">
        <v>74</v>
      </c>
    </row>
    <row r="6200" spans="1:4" x14ac:dyDescent="0.2">
      <c r="A6200">
        <v>6195</v>
      </c>
      <c r="B6200" s="14">
        <f>'EstExp 12-20'!J8</f>
        <v>0</v>
      </c>
      <c r="C6200" s="5">
        <f t="shared" si="74"/>
        <v>6195</v>
      </c>
      <c r="D6200" s="11" t="s">
        <v>74</v>
      </c>
    </row>
    <row r="6201" spans="1:4" x14ac:dyDescent="0.2">
      <c r="A6201">
        <v>6196</v>
      </c>
      <c r="B6201" s="14">
        <f>'EstExp 12-20'!C9</f>
        <v>0</v>
      </c>
      <c r="C6201" s="5">
        <f t="shared" si="74"/>
        <v>6196</v>
      </c>
      <c r="D6201" s="11" t="s">
        <v>74</v>
      </c>
    </row>
    <row r="6202" spans="1:4" x14ac:dyDescent="0.2">
      <c r="A6202">
        <v>6197</v>
      </c>
      <c r="B6202" s="14">
        <f>'EstExp 12-20'!D9</f>
        <v>0</v>
      </c>
      <c r="C6202" s="5">
        <f t="shared" si="74"/>
        <v>6197</v>
      </c>
      <c r="D6202" s="11" t="s">
        <v>74</v>
      </c>
    </row>
    <row r="6203" spans="1:4" x14ac:dyDescent="0.2">
      <c r="A6203">
        <v>6198</v>
      </c>
      <c r="B6203" s="14">
        <f>'EstExp 12-20'!E9</f>
        <v>0</v>
      </c>
      <c r="C6203" s="5">
        <f t="shared" si="74"/>
        <v>6198</v>
      </c>
      <c r="D6203" s="11" t="s">
        <v>74</v>
      </c>
    </row>
    <row r="6204" spans="1:4" x14ac:dyDescent="0.2">
      <c r="A6204">
        <v>6199</v>
      </c>
      <c r="B6204" s="14">
        <f>'EstExp 12-20'!F9</f>
        <v>0</v>
      </c>
      <c r="C6204" s="5">
        <f t="shared" si="74"/>
        <v>6199</v>
      </c>
      <c r="D6204" s="11" t="s">
        <v>74</v>
      </c>
    </row>
    <row r="6205" spans="1:4" x14ac:dyDescent="0.2">
      <c r="A6205">
        <v>6200</v>
      </c>
      <c r="B6205" s="14">
        <f>'EstExp 12-20'!G9</f>
        <v>0</v>
      </c>
      <c r="C6205" s="5">
        <f t="shared" si="74"/>
        <v>6200</v>
      </c>
      <c r="D6205" s="11" t="s">
        <v>74</v>
      </c>
    </row>
    <row r="6206" spans="1:4" x14ac:dyDescent="0.2">
      <c r="A6206">
        <v>6201</v>
      </c>
      <c r="B6206" s="14">
        <f>'EstExp 12-20'!H9</f>
        <v>0</v>
      </c>
      <c r="C6206" s="5">
        <f t="shared" si="74"/>
        <v>6201</v>
      </c>
      <c r="D6206" s="11" t="s">
        <v>74</v>
      </c>
    </row>
    <row r="6207" spans="1:4" x14ac:dyDescent="0.2">
      <c r="A6207">
        <v>6202</v>
      </c>
      <c r="B6207" s="14">
        <f>'EstExp 12-20'!I9</f>
        <v>0</v>
      </c>
      <c r="C6207" s="5">
        <f t="shared" si="74"/>
        <v>6202</v>
      </c>
      <c r="D6207" s="11" t="s">
        <v>74</v>
      </c>
    </row>
    <row r="6208" spans="1:4" x14ac:dyDescent="0.2">
      <c r="A6208">
        <v>6203</v>
      </c>
      <c r="B6208" s="14">
        <f>'EstExp 12-20'!J9</f>
        <v>0</v>
      </c>
      <c r="C6208" s="5">
        <f t="shared" si="74"/>
        <v>6203</v>
      </c>
      <c r="D6208" s="11" t="s">
        <v>74</v>
      </c>
    </row>
    <row r="6209" spans="1:4" x14ac:dyDescent="0.2">
      <c r="A6209">
        <v>6204</v>
      </c>
      <c r="B6209" s="14">
        <f>'EstExp 12-20'!K9</f>
        <v>0</v>
      </c>
      <c r="C6209" s="5">
        <f t="shared" si="74"/>
        <v>6204</v>
      </c>
      <c r="D6209" s="11" t="s">
        <v>74</v>
      </c>
    </row>
    <row r="6210" spans="1:4" x14ac:dyDescent="0.2">
      <c r="A6210">
        <v>6205</v>
      </c>
      <c r="B6210" s="14">
        <f>'EstExp 12-20'!I10</f>
        <v>0</v>
      </c>
      <c r="C6210" s="5">
        <f t="shared" si="74"/>
        <v>6205</v>
      </c>
      <c r="D6210" s="11" t="s">
        <v>74</v>
      </c>
    </row>
    <row r="6211" spans="1:4" x14ac:dyDescent="0.2">
      <c r="A6211">
        <v>6206</v>
      </c>
      <c r="B6211" s="14">
        <f>'EstExp 12-20'!J10</f>
        <v>0</v>
      </c>
      <c r="C6211" s="5">
        <f t="shared" si="74"/>
        <v>6206</v>
      </c>
      <c r="D6211" s="11" t="s">
        <v>74</v>
      </c>
    </row>
    <row r="6212" spans="1:4" x14ac:dyDescent="0.2">
      <c r="A6212">
        <v>6207</v>
      </c>
      <c r="B6212" s="14">
        <f>'EstExp 12-20'!C11</f>
        <v>0</v>
      </c>
      <c r="C6212" s="5">
        <f t="shared" si="74"/>
        <v>6207</v>
      </c>
      <c r="D6212" s="11" t="s">
        <v>74</v>
      </c>
    </row>
    <row r="6213" spans="1:4" x14ac:dyDescent="0.2">
      <c r="A6213">
        <v>6208</v>
      </c>
      <c r="B6213" s="14">
        <f>'EstExp 12-20'!D11</f>
        <v>0</v>
      </c>
      <c r="C6213" s="5">
        <f t="shared" si="74"/>
        <v>6208</v>
      </c>
      <c r="D6213" s="11" t="s">
        <v>74</v>
      </c>
    </row>
    <row r="6214" spans="1:4" x14ac:dyDescent="0.2">
      <c r="A6214">
        <v>6209</v>
      </c>
      <c r="B6214" s="14">
        <f>'EstExp 12-20'!E11</f>
        <v>0</v>
      </c>
      <c r="C6214" s="5">
        <f t="shared" si="74"/>
        <v>6209</v>
      </c>
      <c r="D6214" s="11" t="s">
        <v>74</v>
      </c>
    </row>
    <row r="6215" spans="1:4" x14ac:dyDescent="0.2">
      <c r="A6215">
        <v>6210</v>
      </c>
      <c r="B6215" s="14">
        <f>'EstExp 12-20'!F11</f>
        <v>0</v>
      </c>
      <c r="C6215" s="5">
        <f t="shared" si="74"/>
        <v>6210</v>
      </c>
      <c r="D6215" s="11" t="s">
        <v>74</v>
      </c>
    </row>
    <row r="6216" spans="1:4" x14ac:dyDescent="0.2">
      <c r="A6216">
        <v>6211</v>
      </c>
      <c r="B6216" s="14">
        <f>'EstExp 12-20'!G11</f>
        <v>0</v>
      </c>
      <c r="C6216" s="5">
        <f t="shared" ref="C6216:C6279" si="75">A6216-B6216</f>
        <v>6211</v>
      </c>
      <c r="D6216" s="11" t="s">
        <v>74</v>
      </c>
    </row>
    <row r="6217" spans="1:4" x14ac:dyDescent="0.2">
      <c r="A6217">
        <v>6212</v>
      </c>
      <c r="B6217" s="14">
        <f>'EstExp 12-20'!H11</f>
        <v>0</v>
      </c>
      <c r="C6217" s="5">
        <f t="shared" si="75"/>
        <v>6212</v>
      </c>
      <c r="D6217" s="11" t="s">
        <v>74</v>
      </c>
    </row>
    <row r="6218" spans="1:4" x14ac:dyDescent="0.2">
      <c r="A6218">
        <v>6213</v>
      </c>
      <c r="B6218" s="14">
        <f>'EstExp 12-20'!I11</f>
        <v>0</v>
      </c>
      <c r="C6218" s="5">
        <f t="shared" si="75"/>
        <v>6213</v>
      </c>
      <c r="D6218" s="11" t="s">
        <v>74</v>
      </c>
    </row>
    <row r="6219" spans="1:4" x14ac:dyDescent="0.2">
      <c r="A6219">
        <v>6214</v>
      </c>
      <c r="B6219" s="14">
        <f>'EstExp 12-20'!J11</f>
        <v>0</v>
      </c>
      <c r="C6219" s="5">
        <f t="shared" si="75"/>
        <v>6214</v>
      </c>
      <c r="D6219" s="11" t="s">
        <v>74</v>
      </c>
    </row>
    <row r="6220" spans="1:4" x14ac:dyDescent="0.2">
      <c r="A6220">
        <v>6215</v>
      </c>
      <c r="B6220" s="14">
        <f>'EstExp 12-20'!K11</f>
        <v>0</v>
      </c>
      <c r="C6220" s="5">
        <f t="shared" si="75"/>
        <v>6215</v>
      </c>
      <c r="D6220" s="11" t="s">
        <v>74</v>
      </c>
    </row>
    <row r="6221" spans="1:4" x14ac:dyDescent="0.2">
      <c r="A6221">
        <v>6216</v>
      </c>
      <c r="B6221" s="14">
        <f>'EstExp 12-20'!I12</f>
        <v>0</v>
      </c>
      <c r="C6221" s="5">
        <f t="shared" si="75"/>
        <v>6216</v>
      </c>
      <c r="D6221" s="11" t="s">
        <v>74</v>
      </c>
    </row>
    <row r="6222" spans="1:4" x14ac:dyDescent="0.2">
      <c r="A6222">
        <v>6217</v>
      </c>
      <c r="B6222" s="14">
        <f>'EstExp 12-20'!J12</f>
        <v>0</v>
      </c>
      <c r="C6222" s="5">
        <f t="shared" si="75"/>
        <v>6217</v>
      </c>
      <c r="D6222" s="11" t="s">
        <v>74</v>
      </c>
    </row>
    <row r="6223" spans="1:4" x14ac:dyDescent="0.2">
      <c r="A6223">
        <v>6218</v>
      </c>
      <c r="B6223" s="14">
        <f>'EstExp 12-20'!I13</f>
        <v>0</v>
      </c>
      <c r="C6223" s="5">
        <f t="shared" si="75"/>
        <v>6218</v>
      </c>
      <c r="D6223" s="11" t="s">
        <v>74</v>
      </c>
    </row>
    <row r="6224" spans="1:4" x14ac:dyDescent="0.2">
      <c r="A6224">
        <v>6219</v>
      </c>
      <c r="B6224" s="14">
        <f>'EstExp 12-20'!J13</f>
        <v>0</v>
      </c>
      <c r="C6224" s="5">
        <f t="shared" si="75"/>
        <v>6219</v>
      </c>
      <c r="D6224" s="11" t="s">
        <v>74</v>
      </c>
    </row>
    <row r="6225" spans="1:4" x14ac:dyDescent="0.2">
      <c r="A6225">
        <v>6220</v>
      </c>
      <c r="B6225" s="14">
        <f>'EstExp 12-20'!I14</f>
        <v>0</v>
      </c>
      <c r="C6225" s="5">
        <f t="shared" si="75"/>
        <v>6220</v>
      </c>
      <c r="D6225" s="11" t="s">
        <v>74</v>
      </c>
    </row>
    <row r="6226" spans="1:4" x14ac:dyDescent="0.2">
      <c r="A6226">
        <v>6221</v>
      </c>
      <c r="B6226" s="14">
        <f>'EstExp 12-20'!J14</f>
        <v>0</v>
      </c>
      <c r="C6226" s="5">
        <f t="shared" si="75"/>
        <v>6221</v>
      </c>
      <c r="D6226" s="11" t="s">
        <v>74</v>
      </c>
    </row>
    <row r="6227" spans="1:4" x14ac:dyDescent="0.2">
      <c r="A6227">
        <v>6222</v>
      </c>
      <c r="B6227" s="14">
        <f>'EstExp 12-20'!I15</f>
        <v>0</v>
      </c>
      <c r="C6227" s="5">
        <f t="shared" si="75"/>
        <v>6222</v>
      </c>
      <c r="D6227" s="11" t="s">
        <v>74</v>
      </c>
    </row>
    <row r="6228" spans="1:4" x14ac:dyDescent="0.2">
      <c r="A6228">
        <v>6223</v>
      </c>
      <c r="B6228" s="14">
        <f>'EstExp 12-20'!J15</f>
        <v>0</v>
      </c>
      <c r="C6228" s="5">
        <f t="shared" si="75"/>
        <v>6223</v>
      </c>
      <c r="D6228" s="11" t="s">
        <v>74</v>
      </c>
    </row>
    <row r="6229" spans="1:4" x14ac:dyDescent="0.2">
      <c r="A6229">
        <v>6224</v>
      </c>
      <c r="B6229" s="14">
        <f>'EstExp 12-20'!I16</f>
        <v>0</v>
      </c>
      <c r="C6229" s="5">
        <f t="shared" si="75"/>
        <v>6224</v>
      </c>
      <c r="D6229" s="11" t="s">
        <v>74</v>
      </c>
    </row>
    <row r="6230" spans="1:4" x14ac:dyDescent="0.2">
      <c r="A6230">
        <v>6225</v>
      </c>
      <c r="B6230" s="14">
        <f>'EstExp 12-20'!J16</f>
        <v>0</v>
      </c>
      <c r="C6230" s="5">
        <f t="shared" si="75"/>
        <v>6225</v>
      </c>
      <c r="D6230" s="11" t="s">
        <v>74</v>
      </c>
    </row>
    <row r="6231" spans="1:4" x14ac:dyDescent="0.2">
      <c r="A6231">
        <v>6226</v>
      </c>
      <c r="B6231" s="14">
        <f>'EstExp 12-20'!C17</f>
        <v>6500</v>
      </c>
      <c r="C6231" s="5">
        <f t="shared" si="75"/>
        <v>-274</v>
      </c>
      <c r="D6231" s="11" t="s">
        <v>74</v>
      </c>
    </row>
    <row r="6232" spans="1:4" x14ac:dyDescent="0.2">
      <c r="A6232">
        <v>6227</v>
      </c>
      <c r="B6232" s="14">
        <f>'EstExp 12-20'!D17</f>
        <v>1500</v>
      </c>
      <c r="C6232" s="5">
        <f t="shared" si="75"/>
        <v>4727</v>
      </c>
      <c r="D6232" s="11" t="s">
        <v>74</v>
      </c>
    </row>
    <row r="6233" spans="1:4" x14ac:dyDescent="0.2">
      <c r="A6233">
        <v>6228</v>
      </c>
      <c r="B6233" s="14">
        <f>'EstExp 12-20'!E17</f>
        <v>600</v>
      </c>
      <c r="C6233" s="5">
        <f t="shared" si="75"/>
        <v>5628</v>
      </c>
      <c r="D6233" s="11" t="s">
        <v>74</v>
      </c>
    </row>
    <row r="6234" spans="1:4" x14ac:dyDescent="0.2">
      <c r="A6234">
        <v>6229</v>
      </c>
      <c r="B6234" s="14">
        <f>'EstExp 12-20'!F17</f>
        <v>500</v>
      </c>
      <c r="C6234" s="5">
        <f t="shared" si="75"/>
        <v>5729</v>
      </c>
      <c r="D6234" s="11" t="s">
        <v>74</v>
      </c>
    </row>
    <row r="6235" spans="1:4" x14ac:dyDescent="0.2">
      <c r="A6235">
        <v>6230</v>
      </c>
      <c r="B6235" s="14">
        <f>'EstExp 12-20'!G17</f>
        <v>0</v>
      </c>
      <c r="C6235" s="5">
        <f t="shared" si="75"/>
        <v>6230</v>
      </c>
      <c r="D6235" s="11" t="s">
        <v>74</v>
      </c>
    </row>
    <row r="6236" spans="1:4" x14ac:dyDescent="0.2">
      <c r="A6236">
        <v>6231</v>
      </c>
      <c r="B6236" s="14">
        <f>'EstExp 12-20'!H17</f>
        <v>0</v>
      </c>
      <c r="C6236" s="5">
        <f t="shared" si="75"/>
        <v>6231</v>
      </c>
      <c r="D6236" s="11" t="s">
        <v>74</v>
      </c>
    </row>
    <row r="6237" spans="1:4" x14ac:dyDescent="0.2">
      <c r="A6237">
        <v>6232</v>
      </c>
      <c r="B6237" s="14">
        <f>'EstExp 12-20'!I17</f>
        <v>0</v>
      </c>
      <c r="C6237" s="5">
        <f t="shared" si="75"/>
        <v>6232</v>
      </c>
      <c r="D6237" s="11" t="s">
        <v>74</v>
      </c>
    </row>
    <row r="6238" spans="1:4" x14ac:dyDescent="0.2">
      <c r="A6238">
        <v>6233</v>
      </c>
      <c r="B6238" s="14">
        <f>'EstExp 12-20'!J17</f>
        <v>0</v>
      </c>
      <c r="C6238" s="5">
        <f t="shared" si="75"/>
        <v>6233</v>
      </c>
      <c r="D6238" s="11" t="s">
        <v>74</v>
      </c>
    </row>
    <row r="6239" spans="1:4" x14ac:dyDescent="0.2">
      <c r="A6239">
        <v>6234</v>
      </c>
      <c r="B6239" s="14">
        <f>'EstExp 12-20'!K17</f>
        <v>9100</v>
      </c>
      <c r="C6239" s="5">
        <f t="shared" si="75"/>
        <v>-2866</v>
      </c>
      <c r="D6239" s="11" t="s">
        <v>74</v>
      </c>
    </row>
    <row r="6240" spans="1:4" x14ac:dyDescent="0.2">
      <c r="A6240">
        <v>6235</v>
      </c>
      <c r="B6240" s="14">
        <f>'EstExp 12-20'!I18</f>
        <v>0</v>
      </c>
      <c r="C6240" s="5">
        <f t="shared" si="75"/>
        <v>6235</v>
      </c>
      <c r="D6240" s="11" t="s">
        <v>74</v>
      </c>
    </row>
    <row r="6241" spans="1:4" x14ac:dyDescent="0.2">
      <c r="A6241">
        <v>6236</v>
      </c>
      <c r="B6241" s="14">
        <f>'EstExp 12-20'!I19</f>
        <v>0</v>
      </c>
      <c r="C6241" s="5">
        <f t="shared" si="75"/>
        <v>6236</v>
      </c>
      <c r="D6241" s="11" t="s">
        <v>74</v>
      </c>
    </row>
    <row r="6242" spans="1:4" x14ac:dyDescent="0.2">
      <c r="A6242">
        <v>6237</v>
      </c>
      <c r="B6242" s="14">
        <f>'EstExp 12-20'!J19</f>
        <v>0</v>
      </c>
      <c r="C6242" s="5">
        <f t="shared" si="75"/>
        <v>6237</v>
      </c>
      <c r="D6242" s="11" t="s">
        <v>74</v>
      </c>
    </row>
    <row r="6243" spans="1:4" x14ac:dyDescent="0.2">
      <c r="A6243">
        <v>6238</v>
      </c>
      <c r="B6243" s="14">
        <f>'EstExp 12-20'!H20</f>
        <v>0</v>
      </c>
      <c r="C6243" s="5">
        <f t="shared" si="75"/>
        <v>6238</v>
      </c>
      <c r="D6243" s="11" t="s">
        <v>74</v>
      </c>
    </row>
    <row r="6244" spans="1:4" x14ac:dyDescent="0.2">
      <c r="A6244">
        <v>6239</v>
      </c>
      <c r="B6244" s="14">
        <f>'EstExp 12-20'!K20</f>
        <v>0</v>
      </c>
      <c r="C6244" s="5">
        <f t="shared" si="75"/>
        <v>6239</v>
      </c>
      <c r="D6244" s="11" t="s">
        <v>74</v>
      </c>
    </row>
    <row r="6245" spans="1:4" x14ac:dyDescent="0.2">
      <c r="A6245">
        <v>6240</v>
      </c>
      <c r="B6245" s="14">
        <f>'EstExp 12-20'!H21</f>
        <v>0</v>
      </c>
      <c r="C6245" s="5">
        <f t="shared" si="75"/>
        <v>6240</v>
      </c>
      <c r="D6245" s="11" t="s">
        <v>74</v>
      </c>
    </row>
    <row r="6246" spans="1:4" x14ac:dyDescent="0.2">
      <c r="A6246">
        <v>6241</v>
      </c>
      <c r="B6246" s="14">
        <f>'EstExp 12-20'!K21</f>
        <v>0</v>
      </c>
      <c r="C6246" s="5">
        <f t="shared" si="75"/>
        <v>6241</v>
      </c>
      <c r="D6246" s="11" t="s">
        <v>74</v>
      </c>
    </row>
    <row r="6247" spans="1:4" x14ac:dyDescent="0.2">
      <c r="A6247">
        <v>6242</v>
      </c>
      <c r="B6247" s="14">
        <f>'EstExp 12-20'!H22</f>
        <v>0</v>
      </c>
      <c r="C6247" s="5">
        <f t="shared" si="75"/>
        <v>6242</v>
      </c>
      <c r="D6247" s="11" t="s">
        <v>74</v>
      </c>
    </row>
    <row r="6248" spans="1:4" x14ac:dyDescent="0.2">
      <c r="A6248">
        <v>6243</v>
      </c>
      <c r="B6248" s="14">
        <f>'EstExp 12-20'!K22</f>
        <v>0</v>
      </c>
      <c r="C6248" s="5">
        <f t="shared" si="75"/>
        <v>6243</v>
      </c>
      <c r="D6248" s="11" t="s">
        <v>74</v>
      </c>
    </row>
    <row r="6249" spans="1:4" x14ac:dyDescent="0.2">
      <c r="A6249">
        <v>6244</v>
      </c>
      <c r="B6249" s="14">
        <f>'EstExp 12-20'!H23</f>
        <v>0</v>
      </c>
      <c r="C6249" s="5">
        <f t="shared" si="75"/>
        <v>6244</v>
      </c>
      <c r="D6249" s="11" t="s">
        <v>74</v>
      </c>
    </row>
    <row r="6250" spans="1:4" x14ac:dyDescent="0.2">
      <c r="A6250">
        <v>6245</v>
      </c>
      <c r="B6250" s="14">
        <f>'EstExp 12-20'!K23</f>
        <v>0</v>
      </c>
      <c r="C6250" s="5">
        <f t="shared" si="75"/>
        <v>6245</v>
      </c>
      <c r="D6250" s="11" t="s">
        <v>74</v>
      </c>
    </row>
    <row r="6251" spans="1:4" x14ac:dyDescent="0.2">
      <c r="A6251">
        <v>6246</v>
      </c>
      <c r="B6251" s="14">
        <f>'EstExp 12-20'!H24</f>
        <v>0</v>
      </c>
      <c r="C6251" s="5">
        <f t="shared" si="75"/>
        <v>6246</v>
      </c>
      <c r="D6251" s="11" t="s">
        <v>74</v>
      </c>
    </row>
    <row r="6252" spans="1:4" x14ac:dyDescent="0.2">
      <c r="A6252">
        <v>6247</v>
      </c>
      <c r="B6252" s="14">
        <f>'EstExp 12-20'!K24</f>
        <v>0</v>
      </c>
      <c r="C6252" s="5">
        <f t="shared" si="75"/>
        <v>6247</v>
      </c>
      <c r="D6252" s="11" t="s">
        <v>74</v>
      </c>
    </row>
    <row r="6253" spans="1:4" x14ac:dyDescent="0.2">
      <c r="A6253">
        <v>6248</v>
      </c>
      <c r="B6253" s="14">
        <f>'EstExp 12-20'!H25</f>
        <v>0</v>
      </c>
      <c r="C6253" s="5">
        <f t="shared" si="75"/>
        <v>6248</v>
      </c>
      <c r="D6253" s="11" t="s">
        <v>74</v>
      </c>
    </row>
    <row r="6254" spans="1:4" x14ac:dyDescent="0.2">
      <c r="A6254">
        <v>6249</v>
      </c>
      <c r="B6254" s="14">
        <f>'EstExp 12-20'!K25</f>
        <v>0</v>
      </c>
      <c r="C6254" s="5">
        <f t="shared" si="75"/>
        <v>6249</v>
      </c>
      <c r="D6254" s="11" t="s">
        <v>74</v>
      </c>
    </row>
    <row r="6255" spans="1:4" x14ac:dyDescent="0.2">
      <c r="A6255">
        <v>6250</v>
      </c>
      <c r="B6255" s="14">
        <f>'EstExp 12-20'!H26</f>
        <v>0</v>
      </c>
      <c r="C6255" s="5">
        <f t="shared" si="75"/>
        <v>6250</v>
      </c>
      <c r="D6255" s="11" t="s">
        <v>74</v>
      </c>
    </row>
    <row r="6256" spans="1:4" x14ac:dyDescent="0.2">
      <c r="A6256">
        <v>6251</v>
      </c>
      <c r="B6256" s="14">
        <f>'EstExp 12-20'!K26</f>
        <v>0</v>
      </c>
      <c r="C6256" s="5">
        <f t="shared" si="75"/>
        <v>6251</v>
      </c>
      <c r="D6256" s="11" t="s">
        <v>74</v>
      </c>
    </row>
    <row r="6257" spans="1:4" x14ac:dyDescent="0.2">
      <c r="A6257">
        <v>6252</v>
      </c>
      <c r="B6257" s="14">
        <f>'EstExp 12-20'!H27</f>
        <v>0</v>
      </c>
      <c r="C6257" s="5">
        <f t="shared" si="75"/>
        <v>6252</v>
      </c>
      <c r="D6257" s="11" t="s">
        <v>74</v>
      </c>
    </row>
    <row r="6258" spans="1:4" x14ac:dyDescent="0.2">
      <c r="A6258">
        <v>6253</v>
      </c>
      <c r="B6258" s="14">
        <f>'EstExp 12-20'!K27</f>
        <v>0</v>
      </c>
      <c r="C6258" s="5">
        <f t="shared" si="75"/>
        <v>6253</v>
      </c>
      <c r="D6258" s="11" t="s">
        <v>74</v>
      </c>
    </row>
    <row r="6259" spans="1:4" x14ac:dyDescent="0.2">
      <c r="A6259">
        <v>6254</v>
      </c>
      <c r="B6259" s="14">
        <f>'EstExp 12-20'!H28</f>
        <v>0</v>
      </c>
      <c r="C6259" s="5">
        <f t="shared" si="75"/>
        <v>6254</v>
      </c>
      <c r="D6259" s="11" t="s">
        <v>74</v>
      </c>
    </row>
    <row r="6260" spans="1:4" x14ac:dyDescent="0.2">
      <c r="A6260">
        <v>6255</v>
      </c>
      <c r="B6260" s="14">
        <f>'EstExp 12-20'!K28</f>
        <v>0</v>
      </c>
      <c r="C6260" s="5">
        <f t="shared" si="75"/>
        <v>6255</v>
      </c>
      <c r="D6260" s="11" t="s">
        <v>74</v>
      </c>
    </row>
    <row r="6261" spans="1:4" x14ac:dyDescent="0.2">
      <c r="A6261">
        <v>6256</v>
      </c>
      <c r="B6261" s="14">
        <f>'EstExp 12-20'!H29</f>
        <v>0</v>
      </c>
      <c r="C6261" s="5">
        <f t="shared" si="75"/>
        <v>6256</v>
      </c>
      <c r="D6261" s="11" t="s">
        <v>74</v>
      </c>
    </row>
    <row r="6262" spans="1:4" x14ac:dyDescent="0.2">
      <c r="A6262">
        <v>6257</v>
      </c>
      <c r="B6262" s="14">
        <f>'EstExp 12-20'!K29</f>
        <v>0</v>
      </c>
      <c r="C6262" s="5">
        <f t="shared" si="75"/>
        <v>6257</v>
      </c>
      <c r="D6262" s="11" t="s">
        <v>74</v>
      </c>
    </row>
    <row r="6263" spans="1:4" x14ac:dyDescent="0.2">
      <c r="A6263">
        <v>6258</v>
      </c>
      <c r="B6263" s="14">
        <f>'EstExp 12-20'!H30</f>
        <v>0</v>
      </c>
      <c r="C6263" s="5">
        <f t="shared" si="75"/>
        <v>6258</v>
      </c>
      <c r="D6263" s="11" t="s">
        <v>74</v>
      </c>
    </row>
    <row r="6264" spans="1:4" x14ac:dyDescent="0.2">
      <c r="A6264">
        <v>6259</v>
      </c>
      <c r="B6264" s="14">
        <f>'EstExp 12-20'!K30</f>
        <v>0</v>
      </c>
      <c r="C6264" s="5">
        <f t="shared" si="75"/>
        <v>6259</v>
      </c>
      <c r="D6264" s="11" t="s">
        <v>74</v>
      </c>
    </row>
    <row r="6265" spans="1:4" x14ac:dyDescent="0.2">
      <c r="A6265">
        <v>6260</v>
      </c>
      <c r="B6265" s="14">
        <f>'EstExp 12-20'!H31</f>
        <v>0</v>
      </c>
      <c r="C6265" s="5">
        <f t="shared" si="75"/>
        <v>6260</v>
      </c>
      <c r="D6265" s="11" t="s">
        <v>74</v>
      </c>
    </row>
    <row r="6266" spans="1:4" x14ac:dyDescent="0.2">
      <c r="A6266">
        <v>6261</v>
      </c>
      <c r="B6266" s="14">
        <f>'EstExp 12-20'!K31</f>
        <v>0</v>
      </c>
      <c r="C6266" s="5">
        <f t="shared" si="75"/>
        <v>6261</v>
      </c>
      <c r="D6266" s="11" t="s">
        <v>74</v>
      </c>
    </row>
    <row r="6267" spans="1:4" x14ac:dyDescent="0.2">
      <c r="A6267">
        <v>6262</v>
      </c>
      <c r="B6267" s="14">
        <f>'EstExp 12-20'!H32</f>
        <v>0</v>
      </c>
      <c r="C6267" s="5">
        <f t="shared" si="75"/>
        <v>6262</v>
      </c>
      <c r="D6267" s="11" t="s">
        <v>74</v>
      </c>
    </row>
    <row r="6268" spans="1:4" x14ac:dyDescent="0.2">
      <c r="A6268">
        <v>6263</v>
      </c>
      <c r="B6268" s="14">
        <f>'EstExp 12-20'!K32</f>
        <v>0</v>
      </c>
      <c r="C6268" s="5">
        <f t="shared" si="75"/>
        <v>6263</v>
      </c>
      <c r="D6268" s="11" t="s">
        <v>74</v>
      </c>
    </row>
    <row r="6269" spans="1:4" x14ac:dyDescent="0.2">
      <c r="A6269">
        <v>6264</v>
      </c>
      <c r="B6269" s="14">
        <f>'EstExp 12-20'!I34</f>
        <v>0</v>
      </c>
      <c r="C6269" s="5">
        <f t="shared" si="75"/>
        <v>6264</v>
      </c>
      <c r="D6269" s="11" t="s">
        <v>74</v>
      </c>
    </row>
    <row r="6270" spans="1:4" x14ac:dyDescent="0.2">
      <c r="A6270">
        <v>6265</v>
      </c>
      <c r="B6270" s="14">
        <f>'EstExp 12-20'!J34</f>
        <v>0</v>
      </c>
      <c r="C6270" s="5">
        <f t="shared" si="75"/>
        <v>6265</v>
      </c>
      <c r="D6270" s="11" t="s">
        <v>74</v>
      </c>
    </row>
    <row r="6271" spans="1:4" x14ac:dyDescent="0.2">
      <c r="A6271">
        <v>6266</v>
      </c>
      <c r="B6271" s="14">
        <f>'EstExp 12-20'!I38</f>
        <v>0</v>
      </c>
      <c r="C6271" s="5">
        <f t="shared" si="75"/>
        <v>6266</v>
      </c>
      <c r="D6271" s="11" t="s">
        <v>74</v>
      </c>
    </row>
    <row r="6272" spans="1:4" x14ac:dyDescent="0.2">
      <c r="A6272">
        <v>6267</v>
      </c>
      <c r="B6272" s="14">
        <f>'EstExp 12-20'!J38</f>
        <v>0</v>
      </c>
      <c r="C6272" s="5">
        <f t="shared" si="75"/>
        <v>6267</v>
      </c>
      <c r="D6272" s="11" t="s">
        <v>74</v>
      </c>
    </row>
    <row r="6273" spans="1:4" x14ac:dyDescent="0.2">
      <c r="A6273">
        <v>6268</v>
      </c>
      <c r="B6273" s="14">
        <f>'EstExp 12-20'!I39</f>
        <v>0</v>
      </c>
      <c r="C6273" s="5">
        <f t="shared" si="75"/>
        <v>6268</v>
      </c>
      <c r="D6273" s="11" t="s">
        <v>74</v>
      </c>
    </row>
    <row r="6274" spans="1:4" x14ac:dyDescent="0.2">
      <c r="A6274">
        <v>6269</v>
      </c>
      <c r="B6274" s="14">
        <f>'EstExp 12-20'!J39</f>
        <v>0</v>
      </c>
      <c r="C6274" s="5">
        <f t="shared" si="75"/>
        <v>6269</v>
      </c>
      <c r="D6274" s="11" t="s">
        <v>74</v>
      </c>
    </row>
    <row r="6275" spans="1:4" x14ac:dyDescent="0.2">
      <c r="A6275">
        <v>6270</v>
      </c>
      <c r="B6275" s="14">
        <f>'EstExp 12-20'!I40</f>
        <v>0</v>
      </c>
      <c r="C6275" s="5">
        <f t="shared" si="75"/>
        <v>6270</v>
      </c>
      <c r="D6275" s="11" t="s">
        <v>74</v>
      </c>
    </row>
    <row r="6276" spans="1:4" x14ac:dyDescent="0.2">
      <c r="A6276">
        <v>6271</v>
      </c>
      <c r="B6276" s="14">
        <f>'EstExp 12-20'!J40</f>
        <v>0</v>
      </c>
      <c r="C6276" s="5">
        <f t="shared" si="75"/>
        <v>6271</v>
      </c>
      <c r="D6276" s="11" t="s">
        <v>74</v>
      </c>
    </row>
    <row r="6277" spans="1:4" x14ac:dyDescent="0.2">
      <c r="A6277">
        <v>6272</v>
      </c>
      <c r="B6277" s="14">
        <f>'EstExp 12-20'!I41</f>
        <v>0</v>
      </c>
      <c r="C6277" s="5">
        <f t="shared" si="75"/>
        <v>6272</v>
      </c>
      <c r="D6277" s="11" t="s">
        <v>74</v>
      </c>
    </row>
    <row r="6278" spans="1:4" x14ac:dyDescent="0.2">
      <c r="A6278">
        <v>6273</v>
      </c>
      <c r="B6278" s="14">
        <f>'EstExp 12-20'!J41</f>
        <v>0</v>
      </c>
      <c r="C6278" s="5">
        <f t="shared" si="75"/>
        <v>6273</v>
      </c>
      <c r="D6278" s="11" t="s">
        <v>74</v>
      </c>
    </row>
    <row r="6279" spans="1:4" x14ac:dyDescent="0.2">
      <c r="A6279">
        <v>6274</v>
      </c>
      <c r="B6279" s="14">
        <f>'EstExp 12-20'!I42</f>
        <v>0</v>
      </c>
      <c r="C6279" s="5">
        <f t="shared" si="75"/>
        <v>6274</v>
      </c>
      <c r="D6279" s="11" t="s">
        <v>74</v>
      </c>
    </row>
    <row r="6280" spans="1:4" x14ac:dyDescent="0.2">
      <c r="A6280">
        <v>6275</v>
      </c>
      <c r="B6280" s="14">
        <f>'EstExp 12-20'!J42</f>
        <v>0</v>
      </c>
      <c r="C6280" s="5">
        <f t="shared" ref="C6280:C6343" si="76">A6280-B6280</f>
        <v>6275</v>
      </c>
      <c r="D6280" s="11" t="s">
        <v>74</v>
      </c>
    </row>
    <row r="6281" spans="1:4" x14ac:dyDescent="0.2">
      <c r="A6281">
        <v>6276</v>
      </c>
      <c r="B6281" s="14">
        <f>'EstExp 12-20'!I43</f>
        <v>0</v>
      </c>
      <c r="C6281" s="5">
        <f t="shared" si="76"/>
        <v>6276</v>
      </c>
      <c r="D6281" s="11" t="s">
        <v>74</v>
      </c>
    </row>
    <row r="6282" spans="1:4" x14ac:dyDescent="0.2">
      <c r="A6282">
        <v>6277</v>
      </c>
      <c r="B6282" s="14">
        <f>'EstExp 12-20'!J43</f>
        <v>0</v>
      </c>
      <c r="C6282" s="5">
        <f t="shared" si="76"/>
        <v>6277</v>
      </c>
      <c r="D6282" s="11" t="s">
        <v>74</v>
      </c>
    </row>
    <row r="6283" spans="1:4" x14ac:dyDescent="0.2">
      <c r="A6283">
        <v>6278</v>
      </c>
      <c r="B6283" s="14">
        <f>'EstExp 12-20'!I44</f>
        <v>0</v>
      </c>
      <c r="C6283" s="5">
        <f t="shared" si="76"/>
        <v>6278</v>
      </c>
      <c r="D6283" s="11" t="s">
        <v>74</v>
      </c>
    </row>
    <row r="6284" spans="1:4" x14ac:dyDescent="0.2">
      <c r="A6284">
        <v>6279</v>
      </c>
      <c r="B6284" s="14">
        <f>'EstExp 12-20'!J44</f>
        <v>0</v>
      </c>
      <c r="C6284" s="5">
        <f t="shared" si="76"/>
        <v>6279</v>
      </c>
      <c r="D6284" s="11" t="s">
        <v>74</v>
      </c>
    </row>
    <row r="6285" spans="1:4" x14ac:dyDescent="0.2">
      <c r="A6285">
        <v>6280</v>
      </c>
      <c r="B6285" s="14">
        <f>'EstExp 12-20'!I46</f>
        <v>0</v>
      </c>
      <c r="C6285" s="5">
        <f t="shared" si="76"/>
        <v>6280</v>
      </c>
      <c r="D6285" s="11" t="s">
        <v>74</v>
      </c>
    </row>
    <row r="6286" spans="1:4" x14ac:dyDescent="0.2">
      <c r="A6286">
        <v>6281</v>
      </c>
      <c r="B6286" s="14">
        <f>'EstExp 12-20'!J46</f>
        <v>0</v>
      </c>
      <c r="C6286" s="5">
        <f t="shared" si="76"/>
        <v>6281</v>
      </c>
      <c r="D6286" s="11" t="s">
        <v>74</v>
      </c>
    </row>
    <row r="6287" spans="1:4" x14ac:dyDescent="0.2">
      <c r="A6287">
        <v>6282</v>
      </c>
      <c r="B6287" s="14">
        <f>'EstExp 12-20'!I47</f>
        <v>0</v>
      </c>
      <c r="C6287" s="5">
        <f t="shared" si="76"/>
        <v>6282</v>
      </c>
      <c r="D6287" s="11" t="s">
        <v>74</v>
      </c>
    </row>
    <row r="6288" spans="1:4" x14ac:dyDescent="0.2">
      <c r="A6288">
        <v>6283</v>
      </c>
      <c r="B6288" s="14">
        <f>'EstExp 12-20'!J47</f>
        <v>0</v>
      </c>
      <c r="C6288" s="5">
        <f t="shared" si="76"/>
        <v>6283</v>
      </c>
      <c r="D6288" s="11" t="s">
        <v>74</v>
      </c>
    </row>
    <row r="6289" spans="1:4" x14ac:dyDescent="0.2">
      <c r="A6289">
        <v>6284</v>
      </c>
      <c r="B6289" s="14">
        <f>'EstExp 12-20'!I48</f>
        <v>0</v>
      </c>
      <c r="C6289" s="5">
        <f t="shared" si="76"/>
        <v>6284</v>
      </c>
      <c r="D6289" s="11" t="s">
        <v>74</v>
      </c>
    </row>
    <row r="6290" spans="1:4" x14ac:dyDescent="0.2">
      <c r="A6290">
        <v>6285</v>
      </c>
      <c r="B6290" s="14">
        <f>'EstExp 12-20'!J48</f>
        <v>0</v>
      </c>
      <c r="C6290" s="5">
        <f t="shared" si="76"/>
        <v>6285</v>
      </c>
      <c r="D6290" s="11" t="s">
        <v>74</v>
      </c>
    </row>
    <row r="6291" spans="1:4" x14ac:dyDescent="0.2">
      <c r="A6291">
        <v>6286</v>
      </c>
      <c r="B6291" s="14">
        <f>'EstExp 12-20'!I49</f>
        <v>0</v>
      </c>
      <c r="C6291" s="5">
        <f t="shared" si="76"/>
        <v>6286</v>
      </c>
      <c r="D6291" s="11" t="s">
        <v>74</v>
      </c>
    </row>
    <row r="6292" spans="1:4" x14ac:dyDescent="0.2">
      <c r="A6292">
        <v>6287</v>
      </c>
      <c r="B6292" s="14">
        <f>'EstExp 12-20'!J49</f>
        <v>0</v>
      </c>
      <c r="C6292" s="5">
        <f t="shared" si="76"/>
        <v>6287</v>
      </c>
      <c r="D6292" s="11" t="s">
        <v>74</v>
      </c>
    </row>
    <row r="6293" spans="1:4" x14ac:dyDescent="0.2">
      <c r="A6293">
        <v>6288</v>
      </c>
      <c r="B6293" s="14">
        <f>'EstExp 12-20'!I51</f>
        <v>0</v>
      </c>
      <c r="C6293" s="5">
        <f t="shared" si="76"/>
        <v>6288</v>
      </c>
      <c r="D6293" s="11" t="s">
        <v>74</v>
      </c>
    </row>
    <row r="6294" spans="1:4" x14ac:dyDescent="0.2">
      <c r="A6294">
        <v>6289</v>
      </c>
      <c r="B6294" s="14">
        <f>'EstExp 12-20'!J51</f>
        <v>0</v>
      </c>
      <c r="C6294" s="5">
        <f t="shared" si="76"/>
        <v>6289</v>
      </c>
      <c r="D6294" s="11" t="s">
        <v>74</v>
      </c>
    </row>
    <row r="6295" spans="1:4" x14ac:dyDescent="0.2">
      <c r="A6295">
        <v>6290</v>
      </c>
      <c r="B6295" s="14">
        <f>'EstExp 12-20'!I52</f>
        <v>0</v>
      </c>
      <c r="C6295" s="5">
        <f t="shared" si="76"/>
        <v>6290</v>
      </c>
      <c r="D6295" s="11" t="s">
        <v>74</v>
      </c>
    </row>
    <row r="6296" spans="1:4" x14ac:dyDescent="0.2">
      <c r="A6296">
        <v>6291</v>
      </c>
      <c r="B6296" s="14">
        <f>'EstExp 12-20'!J52</f>
        <v>0</v>
      </c>
      <c r="C6296" s="5">
        <f t="shared" si="76"/>
        <v>6291</v>
      </c>
      <c r="D6296" s="11" t="s">
        <v>74</v>
      </c>
    </row>
    <row r="6297" spans="1:4" x14ac:dyDescent="0.2">
      <c r="A6297">
        <v>6292</v>
      </c>
      <c r="B6297" s="14">
        <f>'EstExp 12-20'!I53</f>
        <v>0</v>
      </c>
      <c r="C6297" s="5">
        <f t="shared" si="76"/>
        <v>6292</v>
      </c>
      <c r="D6297" s="11" t="s">
        <v>74</v>
      </c>
    </row>
    <row r="6298" spans="1:4" x14ac:dyDescent="0.2">
      <c r="A6298">
        <v>6293</v>
      </c>
      <c r="B6298" s="14">
        <f>'EstExp 12-20'!J53</f>
        <v>0</v>
      </c>
      <c r="C6298" s="5">
        <f t="shared" si="76"/>
        <v>6293</v>
      </c>
      <c r="D6298" s="11" t="s">
        <v>74</v>
      </c>
    </row>
    <row r="6299" spans="1:4" x14ac:dyDescent="0.2">
      <c r="A6299">
        <v>6294</v>
      </c>
      <c r="B6299" s="14">
        <f>'EstExp 12-20'!I55</f>
        <v>0</v>
      </c>
      <c r="C6299" s="5">
        <f t="shared" si="76"/>
        <v>6294</v>
      </c>
      <c r="D6299" s="11" t="s">
        <v>74</v>
      </c>
    </row>
    <row r="6300" spans="1:4" x14ac:dyDescent="0.2">
      <c r="A6300">
        <v>6295</v>
      </c>
      <c r="B6300" s="14">
        <f>'EstExp 12-20'!J55</f>
        <v>0</v>
      </c>
      <c r="C6300" s="5">
        <f t="shared" si="76"/>
        <v>6295</v>
      </c>
      <c r="D6300" s="11" t="s">
        <v>74</v>
      </c>
    </row>
    <row r="6301" spans="1:4" x14ac:dyDescent="0.2">
      <c r="A6301">
        <v>6296</v>
      </c>
      <c r="B6301" s="14">
        <f>'EstExp 12-20'!I57</f>
        <v>0</v>
      </c>
      <c r="C6301" s="5">
        <f t="shared" si="76"/>
        <v>6296</v>
      </c>
      <c r="D6301" s="11" t="s">
        <v>74</v>
      </c>
    </row>
    <row r="6302" spans="1:4" x14ac:dyDescent="0.2">
      <c r="A6302">
        <v>6297</v>
      </c>
      <c r="B6302" s="14">
        <f>'EstExp 12-20'!J57</f>
        <v>0</v>
      </c>
      <c r="C6302" s="5">
        <f t="shared" si="76"/>
        <v>6297</v>
      </c>
      <c r="D6302" s="11" t="s">
        <v>74</v>
      </c>
    </row>
    <row r="6303" spans="1:4" x14ac:dyDescent="0.2">
      <c r="A6303">
        <v>6298</v>
      </c>
      <c r="B6303" s="14">
        <f>'EstExp 12-20'!I58</f>
        <v>0</v>
      </c>
      <c r="C6303" s="5">
        <f t="shared" si="76"/>
        <v>6298</v>
      </c>
      <c r="D6303" s="11" t="s">
        <v>74</v>
      </c>
    </row>
    <row r="6304" spans="1:4" x14ac:dyDescent="0.2">
      <c r="A6304">
        <v>6299</v>
      </c>
      <c r="B6304" s="14">
        <f>'EstExp 12-20'!J58</f>
        <v>0</v>
      </c>
      <c r="C6304" s="5">
        <f t="shared" si="76"/>
        <v>6299</v>
      </c>
      <c r="D6304" s="11" t="s">
        <v>74</v>
      </c>
    </row>
    <row r="6305" spans="1:4" x14ac:dyDescent="0.2">
      <c r="A6305">
        <v>6300</v>
      </c>
      <c r="B6305" s="14">
        <f>'EstExp 12-20'!I59</f>
        <v>0</v>
      </c>
      <c r="C6305" s="5">
        <f t="shared" si="76"/>
        <v>6300</v>
      </c>
      <c r="D6305" s="11" t="s">
        <v>74</v>
      </c>
    </row>
    <row r="6306" spans="1:4" x14ac:dyDescent="0.2">
      <c r="A6306">
        <v>6301</v>
      </c>
      <c r="B6306" s="14">
        <f>'EstExp 12-20'!J59</f>
        <v>0</v>
      </c>
      <c r="C6306" s="5">
        <f t="shared" si="76"/>
        <v>6301</v>
      </c>
      <c r="D6306" s="11" t="s">
        <v>74</v>
      </c>
    </row>
    <row r="6307" spans="1:4" x14ac:dyDescent="0.2">
      <c r="A6307">
        <v>6302</v>
      </c>
      <c r="B6307" s="14">
        <f>'EstExp 12-20'!I61</f>
        <v>0</v>
      </c>
      <c r="C6307" s="5">
        <f t="shared" si="76"/>
        <v>6302</v>
      </c>
      <c r="D6307" s="11" t="s">
        <v>74</v>
      </c>
    </row>
    <row r="6308" spans="1:4" x14ac:dyDescent="0.2">
      <c r="A6308">
        <v>6303</v>
      </c>
      <c r="B6308" s="14">
        <f>'EstExp 12-20'!J61</f>
        <v>0</v>
      </c>
      <c r="C6308" s="5">
        <f t="shared" si="76"/>
        <v>6303</v>
      </c>
      <c r="D6308" s="11" t="s">
        <v>74</v>
      </c>
    </row>
    <row r="6309" spans="1:4" x14ac:dyDescent="0.2">
      <c r="A6309">
        <v>6304</v>
      </c>
      <c r="B6309" s="14">
        <f>'EstExp 12-20'!I62</f>
        <v>0</v>
      </c>
      <c r="C6309" s="5">
        <f t="shared" si="76"/>
        <v>6304</v>
      </c>
      <c r="D6309" s="11" t="s">
        <v>74</v>
      </c>
    </row>
    <row r="6310" spans="1:4" x14ac:dyDescent="0.2">
      <c r="A6310">
        <v>6305</v>
      </c>
      <c r="B6310" s="14">
        <f>'EstExp 12-20'!J62</f>
        <v>0</v>
      </c>
      <c r="C6310" s="5">
        <f t="shared" si="76"/>
        <v>6305</v>
      </c>
      <c r="D6310" s="11" t="s">
        <v>74</v>
      </c>
    </row>
    <row r="6311" spans="1:4" x14ac:dyDescent="0.2">
      <c r="A6311">
        <v>6306</v>
      </c>
      <c r="B6311" s="14">
        <f>'EstExp 12-20'!I63</f>
        <v>0</v>
      </c>
      <c r="C6311" s="5">
        <f t="shared" si="76"/>
        <v>6306</v>
      </c>
      <c r="D6311" s="11" t="s">
        <v>74</v>
      </c>
    </row>
    <row r="6312" spans="1:4" x14ac:dyDescent="0.2">
      <c r="A6312">
        <v>6307</v>
      </c>
      <c r="B6312" s="14">
        <f>'EstExp 12-20'!J63</f>
        <v>0</v>
      </c>
      <c r="C6312" s="5">
        <f t="shared" si="76"/>
        <v>6307</v>
      </c>
      <c r="D6312" s="11" t="s">
        <v>74</v>
      </c>
    </row>
    <row r="6313" spans="1:4" x14ac:dyDescent="0.2">
      <c r="A6313">
        <v>6308</v>
      </c>
      <c r="B6313" s="14">
        <f>'EstExp 12-20'!I64</f>
        <v>0</v>
      </c>
      <c r="C6313" s="5">
        <f t="shared" si="76"/>
        <v>6308</v>
      </c>
      <c r="D6313" s="11" t="s">
        <v>74</v>
      </c>
    </row>
    <row r="6314" spans="1:4" x14ac:dyDescent="0.2">
      <c r="A6314">
        <v>6309</v>
      </c>
      <c r="B6314" s="14">
        <f>'EstExp 12-20'!J64</f>
        <v>0</v>
      </c>
      <c r="C6314" s="5">
        <f t="shared" si="76"/>
        <v>6309</v>
      </c>
      <c r="D6314" s="11" t="s">
        <v>74</v>
      </c>
    </row>
    <row r="6315" spans="1:4" x14ac:dyDescent="0.2">
      <c r="A6315">
        <v>6310</v>
      </c>
      <c r="B6315" s="14">
        <f>'EstExp 12-20'!I65</f>
        <v>0</v>
      </c>
      <c r="C6315" s="5">
        <f t="shared" si="76"/>
        <v>6310</v>
      </c>
      <c r="D6315" s="11" t="s">
        <v>74</v>
      </c>
    </row>
    <row r="6316" spans="1:4" x14ac:dyDescent="0.2">
      <c r="A6316">
        <v>6311</v>
      </c>
      <c r="B6316" s="14">
        <f>'EstExp 12-20'!J65</f>
        <v>0</v>
      </c>
      <c r="C6316" s="5">
        <f t="shared" si="76"/>
        <v>6311</v>
      </c>
      <c r="D6316" s="11" t="s">
        <v>74</v>
      </c>
    </row>
    <row r="6317" spans="1:4" x14ac:dyDescent="0.2">
      <c r="A6317">
        <v>6312</v>
      </c>
      <c r="B6317" s="14">
        <f>'EstExp 12-20'!I66</f>
        <v>0</v>
      </c>
      <c r="C6317" s="5">
        <f t="shared" si="76"/>
        <v>6312</v>
      </c>
      <c r="D6317" s="11" t="s">
        <v>74</v>
      </c>
    </row>
    <row r="6318" spans="1:4" x14ac:dyDescent="0.2">
      <c r="A6318">
        <v>6313</v>
      </c>
      <c r="B6318" s="14">
        <f>'EstExp 12-20'!J66</f>
        <v>0</v>
      </c>
      <c r="C6318" s="5">
        <f t="shared" si="76"/>
        <v>6313</v>
      </c>
      <c r="D6318" s="11" t="s">
        <v>74</v>
      </c>
    </row>
    <row r="6319" spans="1:4" x14ac:dyDescent="0.2">
      <c r="A6319">
        <v>6314</v>
      </c>
      <c r="B6319" s="14">
        <f>'EstExp 12-20'!I67</f>
        <v>0</v>
      </c>
      <c r="C6319" s="5">
        <f t="shared" si="76"/>
        <v>6314</v>
      </c>
      <c r="D6319" s="11" t="s">
        <v>74</v>
      </c>
    </row>
    <row r="6320" spans="1:4" x14ac:dyDescent="0.2">
      <c r="A6320">
        <v>6315</v>
      </c>
      <c r="B6320" s="14">
        <f>'EstExp 12-20'!J67</f>
        <v>0</v>
      </c>
      <c r="C6320" s="5">
        <f t="shared" si="76"/>
        <v>6315</v>
      </c>
      <c r="D6320" s="11" t="s">
        <v>74</v>
      </c>
    </row>
    <row r="6321" spans="1:4" x14ac:dyDescent="0.2">
      <c r="A6321">
        <v>6316</v>
      </c>
      <c r="B6321" s="14">
        <f>'EstExp 12-20'!I69</f>
        <v>0</v>
      </c>
      <c r="C6321" s="5">
        <f t="shared" si="76"/>
        <v>6316</v>
      </c>
      <c r="D6321" s="11" t="s">
        <v>74</v>
      </c>
    </row>
    <row r="6322" spans="1:4" x14ac:dyDescent="0.2">
      <c r="A6322">
        <v>6317</v>
      </c>
      <c r="B6322" s="14">
        <f>'EstExp 12-20'!J69</f>
        <v>0</v>
      </c>
      <c r="C6322" s="5">
        <f t="shared" si="76"/>
        <v>6317</v>
      </c>
      <c r="D6322" s="11" t="s">
        <v>74</v>
      </c>
    </row>
    <row r="6323" spans="1:4" x14ac:dyDescent="0.2">
      <c r="A6323">
        <v>6318</v>
      </c>
      <c r="B6323" s="14">
        <f>'EstExp 12-20'!I70</f>
        <v>0</v>
      </c>
      <c r="C6323" s="5">
        <f t="shared" si="76"/>
        <v>6318</v>
      </c>
      <c r="D6323" s="11" t="s">
        <v>74</v>
      </c>
    </row>
    <row r="6324" spans="1:4" x14ac:dyDescent="0.2">
      <c r="A6324">
        <v>6319</v>
      </c>
      <c r="B6324" s="14">
        <f>'EstExp 12-20'!J70</f>
        <v>0</v>
      </c>
      <c r="C6324" s="5">
        <f t="shared" si="76"/>
        <v>6319</v>
      </c>
      <c r="D6324" s="11" t="s">
        <v>74</v>
      </c>
    </row>
    <row r="6325" spans="1:4" x14ac:dyDescent="0.2">
      <c r="A6325">
        <v>6320</v>
      </c>
      <c r="B6325" s="14">
        <f>'EstExp 12-20'!I71</f>
        <v>0</v>
      </c>
      <c r="C6325" s="5">
        <f t="shared" si="76"/>
        <v>6320</v>
      </c>
      <c r="D6325" s="11" t="s">
        <v>74</v>
      </c>
    </row>
    <row r="6326" spans="1:4" x14ac:dyDescent="0.2">
      <c r="A6326">
        <v>6321</v>
      </c>
      <c r="B6326" s="14">
        <f>'EstExp 12-20'!J71</f>
        <v>0</v>
      </c>
      <c r="C6326" s="5">
        <f t="shared" si="76"/>
        <v>6321</v>
      </c>
      <c r="D6326" s="11" t="s">
        <v>74</v>
      </c>
    </row>
    <row r="6327" spans="1:4" x14ac:dyDescent="0.2">
      <c r="A6327">
        <v>6322</v>
      </c>
      <c r="B6327" s="14">
        <f>'EstExp 12-20'!I72</f>
        <v>0</v>
      </c>
      <c r="C6327" s="5">
        <f t="shared" si="76"/>
        <v>6322</v>
      </c>
      <c r="D6327" s="11" t="s">
        <v>74</v>
      </c>
    </row>
    <row r="6328" spans="1:4" x14ac:dyDescent="0.2">
      <c r="A6328">
        <v>6323</v>
      </c>
      <c r="B6328" s="14">
        <f>'EstExp 12-20'!J72</f>
        <v>0</v>
      </c>
      <c r="C6328" s="5">
        <f t="shared" si="76"/>
        <v>6323</v>
      </c>
      <c r="D6328" s="11" t="s">
        <v>74</v>
      </c>
    </row>
    <row r="6329" spans="1:4" x14ac:dyDescent="0.2">
      <c r="A6329">
        <v>6324</v>
      </c>
      <c r="B6329" s="14">
        <f>'EstExp 12-20'!I73</f>
        <v>0</v>
      </c>
      <c r="C6329" s="5">
        <f t="shared" si="76"/>
        <v>6324</v>
      </c>
      <c r="D6329" s="11" t="s">
        <v>74</v>
      </c>
    </row>
    <row r="6330" spans="1:4" x14ac:dyDescent="0.2">
      <c r="A6330">
        <v>6325</v>
      </c>
      <c r="B6330" s="14">
        <f>'EstExp 12-20'!J73</f>
        <v>0</v>
      </c>
      <c r="C6330" s="5">
        <f t="shared" si="76"/>
        <v>6325</v>
      </c>
      <c r="D6330" s="11" t="s">
        <v>74</v>
      </c>
    </row>
    <row r="6331" spans="1:4" x14ac:dyDescent="0.2">
      <c r="A6331">
        <v>6326</v>
      </c>
      <c r="B6331" s="14">
        <f>'EstExp 12-20'!I74</f>
        <v>0</v>
      </c>
      <c r="C6331" s="5">
        <f t="shared" si="76"/>
        <v>6326</v>
      </c>
      <c r="D6331" s="11" t="s">
        <v>74</v>
      </c>
    </row>
    <row r="6332" spans="1:4" x14ac:dyDescent="0.2">
      <c r="A6332">
        <v>6327</v>
      </c>
      <c r="B6332" s="14">
        <f>'EstExp 12-20'!J74</f>
        <v>0</v>
      </c>
      <c r="C6332" s="5">
        <f t="shared" si="76"/>
        <v>6327</v>
      </c>
      <c r="D6332" s="11" t="s">
        <v>74</v>
      </c>
    </row>
    <row r="6333" spans="1:4" x14ac:dyDescent="0.2">
      <c r="A6333">
        <v>6328</v>
      </c>
      <c r="B6333" s="14">
        <f>'EstExp 12-20'!I75</f>
        <v>0</v>
      </c>
      <c r="C6333" s="5">
        <f t="shared" si="76"/>
        <v>6328</v>
      </c>
      <c r="D6333" s="11" t="s">
        <v>74</v>
      </c>
    </row>
    <row r="6334" spans="1:4" x14ac:dyDescent="0.2">
      <c r="A6334">
        <v>6329</v>
      </c>
      <c r="B6334" s="14">
        <f>'EstExp 12-20'!J75</f>
        <v>0</v>
      </c>
      <c r="C6334" s="5">
        <f t="shared" si="76"/>
        <v>6329</v>
      </c>
      <c r="D6334" s="11" t="s">
        <v>74</v>
      </c>
    </row>
    <row r="6335" spans="1:4" x14ac:dyDescent="0.2">
      <c r="A6335">
        <v>6330</v>
      </c>
      <c r="B6335" s="14">
        <f>'EstExp 12-20'!I76</f>
        <v>0</v>
      </c>
      <c r="C6335" s="5">
        <f t="shared" si="76"/>
        <v>6330</v>
      </c>
      <c r="D6335" s="11" t="s">
        <v>74</v>
      </c>
    </row>
    <row r="6336" spans="1:4" x14ac:dyDescent="0.2">
      <c r="A6336">
        <v>6331</v>
      </c>
      <c r="B6336" s="14">
        <f>'EstExp 12-20'!J76</f>
        <v>0</v>
      </c>
      <c r="C6336" s="5">
        <f t="shared" si="76"/>
        <v>6331</v>
      </c>
      <c r="D6336" s="11" t="s">
        <v>74</v>
      </c>
    </row>
    <row r="6337" spans="1:4" x14ac:dyDescent="0.2">
      <c r="A6337">
        <v>6332</v>
      </c>
      <c r="B6337" s="14">
        <f>'EstExp 12-20'!I77</f>
        <v>0</v>
      </c>
      <c r="C6337" s="5">
        <f t="shared" si="76"/>
        <v>6332</v>
      </c>
      <c r="D6337" s="11" t="s">
        <v>74</v>
      </c>
    </row>
    <row r="6338" spans="1:4" x14ac:dyDescent="0.2">
      <c r="A6338">
        <v>6333</v>
      </c>
      <c r="B6338" s="14">
        <f>'EstExp 12-20'!J77</f>
        <v>0</v>
      </c>
      <c r="C6338" s="5">
        <f t="shared" si="76"/>
        <v>6333</v>
      </c>
      <c r="D6338" s="11" t="s">
        <v>74</v>
      </c>
    </row>
    <row r="6339" spans="1:4" x14ac:dyDescent="0.2">
      <c r="A6339">
        <v>6334</v>
      </c>
      <c r="B6339" s="14">
        <f>'EstExp 12-20'!H87</f>
        <v>0</v>
      </c>
      <c r="C6339" s="5">
        <f t="shared" si="76"/>
        <v>6334</v>
      </c>
      <c r="D6339" s="11" t="s">
        <v>74</v>
      </c>
    </row>
    <row r="6340" spans="1:4" x14ac:dyDescent="0.2">
      <c r="A6340">
        <v>6335</v>
      </c>
      <c r="B6340" s="14">
        <f>'EstExp 12-20'!K87</f>
        <v>0</v>
      </c>
      <c r="C6340" s="5">
        <f t="shared" si="76"/>
        <v>6335</v>
      </c>
      <c r="D6340" s="11" t="s">
        <v>74</v>
      </c>
    </row>
    <row r="6341" spans="1:4" x14ac:dyDescent="0.2">
      <c r="A6341">
        <v>6336</v>
      </c>
      <c r="B6341" s="14">
        <f>'EstExp 12-20'!H88</f>
        <v>76000</v>
      </c>
      <c r="C6341" s="5">
        <f t="shared" si="76"/>
        <v>-69664</v>
      </c>
      <c r="D6341" s="11" t="s">
        <v>74</v>
      </c>
    </row>
    <row r="6342" spans="1:4" x14ac:dyDescent="0.2">
      <c r="A6342">
        <v>6337</v>
      </c>
      <c r="B6342" s="14">
        <f>'EstExp 12-20'!K88</f>
        <v>76000</v>
      </c>
      <c r="C6342" s="5">
        <f t="shared" si="76"/>
        <v>-69663</v>
      </c>
      <c r="D6342" s="11" t="s">
        <v>74</v>
      </c>
    </row>
    <row r="6343" spans="1:4" x14ac:dyDescent="0.2">
      <c r="A6343">
        <v>6338</v>
      </c>
      <c r="B6343" s="14">
        <f>'EstExp 12-20'!H89</f>
        <v>0</v>
      </c>
      <c r="C6343" s="5">
        <f t="shared" si="76"/>
        <v>6338</v>
      </c>
      <c r="D6343" s="11" t="s">
        <v>74</v>
      </c>
    </row>
    <row r="6344" spans="1:4" x14ac:dyDescent="0.2">
      <c r="A6344">
        <v>6339</v>
      </c>
      <c r="B6344" s="14">
        <f>'EstExp 12-20'!K89</f>
        <v>0</v>
      </c>
      <c r="C6344" s="5">
        <f t="shared" ref="C6344:C6407" si="77">A6344-B6344</f>
        <v>6339</v>
      </c>
      <c r="D6344" s="11" t="s">
        <v>74</v>
      </c>
    </row>
    <row r="6345" spans="1:4" x14ac:dyDescent="0.2">
      <c r="A6345">
        <v>6340</v>
      </c>
      <c r="B6345" s="14">
        <f>'EstExp 12-20'!H90</f>
        <v>0</v>
      </c>
      <c r="C6345" s="5">
        <f t="shared" si="77"/>
        <v>6340</v>
      </c>
      <c r="D6345" s="11" t="s">
        <v>74</v>
      </c>
    </row>
    <row r="6346" spans="1:4" x14ac:dyDescent="0.2">
      <c r="A6346">
        <v>6341</v>
      </c>
      <c r="B6346" s="14">
        <f>'EstExp 12-20'!K90</f>
        <v>0</v>
      </c>
      <c r="C6346" s="5">
        <f t="shared" si="77"/>
        <v>6341</v>
      </c>
      <c r="D6346" s="11" t="s">
        <v>74</v>
      </c>
    </row>
    <row r="6347" spans="1:4" x14ac:dyDescent="0.2">
      <c r="A6347">
        <v>6342</v>
      </c>
      <c r="B6347" s="14">
        <f>'EstExp 12-20'!H91</f>
        <v>0</v>
      </c>
      <c r="C6347" s="5">
        <f t="shared" si="77"/>
        <v>6342</v>
      </c>
      <c r="D6347" s="11" t="s">
        <v>74</v>
      </c>
    </row>
    <row r="6348" spans="1:4" x14ac:dyDescent="0.2">
      <c r="A6348">
        <v>6343</v>
      </c>
      <c r="B6348" s="14">
        <f>'EstExp 12-20'!K91</f>
        <v>0</v>
      </c>
      <c r="C6348" s="5">
        <f t="shared" si="77"/>
        <v>6343</v>
      </c>
      <c r="D6348" s="11" t="s">
        <v>74</v>
      </c>
    </row>
    <row r="6349" spans="1:4" x14ac:dyDescent="0.2">
      <c r="A6349">
        <v>6344</v>
      </c>
      <c r="B6349" s="14">
        <f>'EstExp 12-20'!H92</f>
        <v>0</v>
      </c>
      <c r="C6349" s="5">
        <f t="shared" si="77"/>
        <v>6344</v>
      </c>
      <c r="D6349" s="11" t="s">
        <v>74</v>
      </c>
    </row>
    <row r="6350" spans="1:4" x14ac:dyDescent="0.2">
      <c r="A6350">
        <v>6345</v>
      </c>
      <c r="B6350" s="14">
        <f>'EstExp 12-20'!K92</f>
        <v>0</v>
      </c>
      <c r="C6350" s="5">
        <f t="shared" si="77"/>
        <v>6345</v>
      </c>
      <c r="D6350" s="11" t="s">
        <v>74</v>
      </c>
    </row>
    <row r="6351" spans="1:4" x14ac:dyDescent="0.2">
      <c r="A6351">
        <v>6346</v>
      </c>
      <c r="B6351" s="14">
        <f>'EstExp 12-20'!H93</f>
        <v>0</v>
      </c>
      <c r="C6351" s="5">
        <f t="shared" si="77"/>
        <v>6346</v>
      </c>
      <c r="D6351" s="11" t="s">
        <v>74</v>
      </c>
    </row>
    <row r="6352" spans="1:4" x14ac:dyDescent="0.2">
      <c r="A6352">
        <v>6347</v>
      </c>
      <c r="B6352" s="14">
        <f>'EstExp 12-20'!K93</f>
        <v>0</v>
      </c>
      <c r="C6352" s="5">
        <f t="shared" si="77"/>
        <v>6347</v>
      </c>
      <c r="D6352" s="11" t="s">
        <v>74</v>
      </c>
    </row>
    <row r="6353" spans="1:4" x14ac:dyDescent="0.2">
      <c r="A6353">
        <v>6348</v>
      </c>
      <c r="B6353" s="14">
        <f>'EstExp 12-20'!H95</f>
        <v>0</v>
      </c>
      <c r="C6353" s="5">
        <f t="shared" si="77"/>
        <v>6348</v>
      </c>
      <c r="D6353" s="11" t="s">
        <v>74</v>
      </c>
    </row>
    <row r="6354" spans="1:4" x14ac:dyDescent="0.2">
      <c r="A6354">
        <v>6349</v>
      </c>
      <c r="B6354" s="14">
        <f>'EstExp 12-20'!K95</f>
        <v>0</v>
      </c>
      <c r="C6354" s="5">
        <f t="shared" si="77"/>
        <v>6349</v>
      </c>
      <c r="D6354" s="11" t="s">
        <v>74</v>
      </c>
    </row>
    <row r="6355" spans="1:4" x14ac:dyDescent="0.2">
      <c r="A6355">
        <v>6350</v>
      </c>
      <c r="B6355" s="14">
        <f>'EstExp 12-20'!H96</f>
        <v>0</v>
      </c>
      <c r="C6355" s="5">
        <f t="shared" si="77"/>
        <v>6350</v>
      </c>
      <c r="D6355" s="11" t="s">
        <v>74</v>
      </c>
    </row>
    <row r="6356" spans="1:4" x14ac:dyDescent="0.2">
      <c r="A6356">
        <v>6351</v>
      </c>
      <c r="B6356" s="14">
        <f>'EstExp 12-20'!K96</f>
        <v>0</v>
      </c>
      <c r="C6356" s="5">
        <f t="shared" si="77"/>
        <v>6351</v>
      </c>
      <c r="D6356" s="11" t="s">
        <v>74</v>
      </c>
    </row>
    <row r="6357" spans="1:4" x14ac:dyDescent="0.2">
      <c r="A6357">
        <v>6352</v>
      </c>
      <c r="B6357" s="14">
        <f>'EstExp 12-20'!H97</f>
        <v>0</v>
      </c>
      <c r="C6357" s="5">
        <f t="shared" si="77"/>
        <v>6352</v>
      </c>
      <c r="D6357" s="11" t="s">
        <v>74</v>
      </c>
    </row>
    <row r="6358" spans="1:4" x14ac:dyDescent="0.2">
      <c r="A6358">
        <v>6353</v>
      </c>
      <c r="B6358" s="14">
        <f>'EstExp 12-20'!K97</f>
        <v>0</v>
      </c>
      <c r="C6358" s="5">
        <f t="shared" si="77"/>
        <v>6353</v>
      </c>
      <c r="D6358" s="11" t="s">
        <v>74</v>
      </c>
    </row>
    <row r="6359" spans="1:4" x14ac:dyDescent="0.2">
      <c r="A6359">
        <v>6354</v>
      </c>
      <c r="B6359" s="14">
        <f>'EstExp 12-20'!H98</f>
        <v>0</v>
      </c>
      <c r="C6359" s="5">
        <f t="shared" si="77"/>
        <v>6354</v>
      </c>
      <c r="D6359" s="11" t="s">
        <v>74</v>
      </c>
    </row>
    <row r="6360" spans="1:4" x14ac:dyDescent="0.2">
      <c r="A6360">
        <v>6355</v>
      </c>
      <c r="B6360" s="14">
        <f>'EstExp 12-20'!K98</f>
        <v>0</v>
      </c>
      <c r="C6360" s="5">
        <f t="shared" si="77"/>
        <v>6355</v>
      </c>
      <c r="D6360" s="11" t="s">
        <v>74</v>
      </c>
    </row>
    <row r="6361" spans="1:4" x14ac:dyDescent="0.2">
      <c r="A6361">
        <v>6356</v>
      </c>
      <c r="B6361" s="14">
        <f>'EstExp 12-20'!H99</f>
        <v>0</v>
      </c>
      <c r="C6361" s="5">
        <f t="shared" si="77"/>
        <v>6356</v>
      </c>
      <c r="D6361" s="11" t="s">
        <v>74</v>
      </c>
    </row>
    <row r="6362" spans="1:4" x14ac:dyDescent="0.2">
      <c r="A6362">
        <v>6357</v>
      </c>
      <c r="B6362" s="14">
        <f>'EstExp 12-20'!K99</f>
        <v>0</v>
      </c>
      <c r="C6362" s="5">
        <f t="shared" si="77"/>
        <v>6357</v>
      </c>
      <c r="D6362" s="11" t="s">
        <v>74</v>
      </c>
    </row>
    <row r="6363" spans="1:4" x14ac:dyDescent="0.2">
      <c r="A6363">
        <v>6358</v>
      </c>
      <c r="B6363" s="14">
        <f>'EstExp 12-20'!H100</f>
        <v>0</v>
      </c>
      <c r="C6363" s="5">
        <f t="shared" si="77"/>
        <v>6358</v>
      </c>
      <c r="D6363" s="11" t="s">
        <v>74</v>
      </c>
    </row>
    <row r="6364" spans="1:4" x14ac:dyDescent="0.2">
      <c r="A6364">
        <v>6359</v>
      </c>
      <c r="B6364" s="14">
        <f>'EstExp 12-20'!K100</f>
        <v>0</v>
      </c>
      <c r="C6364" s="5">
        <f t="shared" si="77"/>
        <v>6359</v>
      </c>
      <c r="D6364" s="11" t="s">
        <v>74</v>
      </c>
    </row>
    <row r="6365" spans="1:4" x14ac:dyDescent="0.2">
      <c r="A6365">
        <v>6360</v>
      </c>
      <c r="B6365" s="14">
        <f>'EstExp 12-20'!E101</f>
        <v>0</v>
      </c>
      <c r="C6365" s="5">
        <f t="shared" si="77"/>
        <v>6360</v>
      </c>
      <c r="D6365" s="11" t="s">
        <v>74</v>
      </c>
    </row>
    <row r="6366" spans="1:4" x14ac:dyDescent="0.2">
      <c r="A6366">
        <v>6361</v>
      </c>
      <c r="B6366" s="14">
        <f>'EstExp 12-20'!H101</f>
        <v>0</v>
      </c>
      <c r="C6366" s="5">
        <f t="shared" si="77"/>
        <v>6361</v>
      </c>
      <c r="D6366" s="11" t="s">
        <v>74</v>
      </c>
    </row>
    <row r="6367" spans="1:4" x14ac:dyDescent="0.2">
      <c r="A6367">
        <v>6362</v>
      </c>
      <c r="B6367" s="14">
        <f>'EstExp 12-20'!K101</f>
        <v>0</v>
      </c>
      <c r="C6367" s="5">
        <f t="shared" si="77"/>
        <v>6362</v>
      </c>
      <c r="D6367" s="11" t="s">
        <v>74</v>
      </c>
    </row>
    <row r="6368" spans="1:4" x14ac:dyDescent="0.2">
      <c r="A6368">
        <v>6363</v>
      </c>
      <c r="B6368" s="14">
        <f>'EstExp 12-20'!H103</f>
        <v>0</v>
      </c>
      <c r="C6368" s="5">
        <f t="shared" si="77"/>
        <v>6363</v>
      </c>
      <c r="D6368" s="11" t="s">
        <v>74</v>
      </c>
    </row>
    <row r="6369" spans="1:4" x14ac:dyDescent="0.2">
      <c r="A6369">
        <v>6364</v>
      </c>
      <c r="B6369" s="14">
        <f>'EstExp 12-20'!I116</f>
        <v>0</v>
      </c>
      <c r="C6369" s="5">
        <f t="shared" si="77"/>
        <v>6364</v>
      </c>
      <c r="D6369" s="11" t="s">
        <v>74</v>
      </c>
    </row>
    <row r="6370" spans="1:4" x14ac:dyDescent="0.2">
      <c r="A6370">
        <v>6365</v>
      </c>
      <c r="B6370" s="14">
        <f>'EstExp 12-20'!J116</f>
        <v>0</v>
      </c>
      <c r="C6370" s="5">
        <f t="shared" si="77"/>
        <v>6365</v>
      </c>
      <c r="D6370" s="11" t="s">
        <v>74</v>
      </c>
    </row>
    <row r="6371" spans="1:4" x14ac:dyDescent="0.2">
      <c r="A6371" s="4">
        <v>6366</v>
      </c>
      <c r="B6371" s="14">
        <f>'EstExp 12-20'!I124</f>
        <v>0</v>
      </c>
      <c r="C6371" s="5">
        <f t="shared" si="77"/>
        <v>6366</v>
      </c>
      <c r="D6371" s="11" t="s">
        <v>74</v>
      </c>
    </row>
    <row r="6372" spans="1:4" x14ac:dyDescent="0.2">
      <c r="A6372" s="4">
        <v>6367</v>
      </c>
      <c r="B6372" s="14">
        <f>'EstExp 12-20'!J124</f>
        <v>0</v>
      </c>
      <c r="C6372" s="5">
        <f t="shared" si="77"/>
        <v>6367</v>
      </c>
      <c r="D6372" s="11" t="s">
        <v>74</v>
      </c>
    </row>
    <row r="6373" spans="1:4" x14ac:dyDescent="0.2">
      <c r="A6373" s="4">
        <v>6368</v>
      </c>
      <c r="B6373" s="14">
        <f>'EstExp 12-20'!I126</f>
        <v>0</v>
      </c>
      <c r="C6373" s="5">
        <f t="shared" si="77"/>
        <v>6368</v>
      </c>
      <c r="D6373" s="11" t="s">
        <v>74</v>
      </c>
    </row>
    <row r="6374" spans="1:4" x14ac:dyDescent="0.2">
      <c r="A6374" s="4">
        <v>6369</v>
      </c>
      <c r="B6374" s="14">
        <f>'EstExp 12-20'!J126</f>
        <v>0</v>
      </c>
      <c r="C6374" s="5">
        <f t="shared" si="77"/>
        <v>6369</v>
      </c>
      <c r="D6374" s="11" t="s">
        <v>74</v>
      </c>
    </row>
    <row r="6375" spans="1:4" x14ac:dyDescent="0.2">
      <c r="A6375">
        <v>6370</v>
      </c>
      <c r="B6375" s="14">
        <f>'EstExp 12-20'!I127</f>
        <v>0</v>
      </c>
      <c r="C6375" s="5">
        <f t="shared" si="77"/>
        <v>6370</v>
      </c>
      <c r="D6375" s="11" t="s">
        <v>74</v>
      </c>
    </row>
    <row r="6376" spans="1:4" x14ac:dyDescent="0.2">
      <c r="A6376">
        <v>6371</v>
      </c>
      <c r="B6376" s="14">
        <f>'EstExp 12-20'!J127</f>
        <v>0</v>
      </c>
      <c r="C6376" s="5">
        <f t="shared" si="77"/>
        <v>6371</v>
      </c>
      <c r="D6376" s="11" t="s">
        <v>74</v>
      </c>
    </row>
    <row r="6377" spans="1:4" x14ac:dyDescent="0.2">
      <c r="A6377">
        <v>6372</v>
      </c>
      <c r="B6377" s="14">
        <f>'EstExp 12-20'!I128</f>
        <v>0</v>
      </c>
      <c r="C6377" s="5">
        <f t="shared" si="77"/>
        <v>6372</v>
      </c>
      <c r="D6377" s="11" t="s">
        <v>74</v>
      </c>
    </row>
    <row r="6378" spans="1:4" x14ac:dyDescent="0.2">
      <c r="A6378">
        <v>6373</v>
      </c>
      <c r="B6378" s="14">
        <f>'EstExp 12-20'!J128</f>
        <v>0</v>
      </c>
      <c r="C6378" s="5">
        <f t="shared" si="77"/>
        <v>6373</v>
      </c>
      <c r="D6378" s="11" t="s">
        <v>74</v>
      </c>
    </row>
    <row r="6379" spans="1:4" x14ac:dyDescent="0.2">
      <c r="A6379">
        <v>6374</v>
      </c>
      <c r="B6379" s="14">
        <f>'EstExp 12-20'!I129</f>
        <v>0</v>
      </c>
      <c r="C6379" s="5">
        <f t="shared" si="77"/>
        <v>6374</v>
      </c>
      <c r="D6379" s="11" t="s">
        <v>74</v>
      </c>
    </row>
    <row r="6380" spans="1:4" x14ac:dyDescent="0.2">
      <c r="A6380">
        <v>6375</v>
      </c>
      <c r="B6380" s="14">
        <f>'EstExp 12-20'!J129</f>
        <v>0</v>
      </c>
      <c r="C6380" s="5">
        <f t="shared" si="77"/>
        <v>6375</v>
      </c>
      <c r="D6380" s="11" t="s">
        <v>74</v>
      </c>
    </row>
    <row r="6381" spans="1:4" x14ac:dyDescent="0.2">
      <c r="A6381">
        <v>6376</v>
      </c>
      <c r="B6381" s="14">
        <f>'EstExp 12-20'!I130</f>
        <v>0</v>
      </c>
      <c r="C6381" s="5">
        <f t="shared" si="77"/>
        <v>6376</v>
      </c>
      <c r="D6381" s="11" t="s">
        <v>74</v>
      </c>
    </row>
    <row r="6382" spans="1:4" x14ac:dyDescent="0.2">
      <c r="A6382">
        <v>6377</v>
      </c>
      <c r="B6382" s="14">
        <f>'EstExp 12-20'!I131</f>
        <v>0</v>
      </c>
      <c r="C6382" s="5">
        <f t="shared" si="77"/>
        <v>6377</v>
      </c>
      <c r="D6382" s="11" t="s">
        <v>74</v>
      </c>
    </row>
    <row r="6383" spans="1:4" x14ac:dyDescent="0.2">
      <c r="A6383">
        <v>6378</v>
      </c>
      <c r="B6383" s="14">
        <f>'EstExp 12-20'!J131</f>
        <v>0</v>
      </c>
      <c r="C6383" s="5">
        <f t="shared" si="77"/>
        <v>6378</v>
      </c>
      <c r="D6383" s="11" t="s">
        <v>74</v>
      </c>
    </row>
    <row r="6384" spans="1:4" x14ac:dyDescent="0.2">
      <c r="A6384">
        <v>6379</v>
      </c>
      <c r="B6384" s="14">
        <f>'EstExp 12-20'!I132</f>
        <v>0</v>
      </c>
      <c r="C6384" s="5">
        <f t="shared" si="77"/>
        <v>6379</v>
      </c>
      <c r="D6384" s="11" t="s">
        <v>74</v>
      </c>
    </row>
    <row r="6385" spans="1:4" x14ac:dyDescent="0.2">
      <c r="A6385">
        <v>6380</v>
      </c>
      <c r="B6385" s="14">
        <f>'EstExp 12-20'!J132</f>
        <v>0</v>
      </c>
      <c r="C6385" s="5">
        <f t="shared" si="77"/>
        <v>6380</v>
      </c>
      <c r="D6385" s="11" t="s">
        <v>74</v>
      </c>
    </row>
    <row r="6386" spans="1:4" x14ac:dyDescent="0.2">
      <c r="A6386">
        <v>6381</v>
      </c>
      <c r="B6386" s="14">
        <f>'EstExp 12-20'!I133</f>
        <v>0</v>
      </c>
      <c r="C6386" s="5">
        <f t="shared" si="77"/>
        <v>6381</v>
      </c>
      <c r="D6386" s="11" t="s">
        <v>74</v>
      </c>
    </row>
    <row r="6387" spans="1:4" x14ac:dyDescent="0.2">
      <c r="A6387">
        <v>6382</v>
      </c>
      <c r="B6387" s="14">
        <f>'EstExp 12-20'!J133</f>
        <v>0</v>
      </c>
      <c r="C6387" s="5">
        <f t="shared" si="77"/>
        <v>6382</v>
      </c>
      <c r="D6387" s="11" t="s">
        <v>74</v>
      </c>
    </row>
    <row r="6388" spans="1:4" x14ac:dyDescent="0.2">
      <c r="A6388">
        <v>6383</v>
      </c>
      <c r="B6388" s="14">
        <f>'EstExp 12-20'!I134</f>
        <v>0</v>
      </c>
      <c r="C6388" s="5">
        <f t="shared" si="77"/>
        <v>6383</v>
      </c>
      <c r="D6388" s="11" t="s">
        <v>74</v>
      </c>
    </row>
    <row r="6389" spans="1:4" x14ac:dyDescent="0.2">
      <c r="A6389">
        <v>6384</v>
      </c>
      <c r="B6389" s="14">
        <f>'EstExp 12-20'!J134</f>
        <v>0</v>
      </c>
      <c r="C6389" s="5">
        <f t="shared" si="77"/>
        <v>6384</v>
      </c>
      <c r="D6389" s="11" t="s">
        <v>74</v>
      </c>
    </row>
    <row r="6390" spans="1:4" x14ac:dyDescent="0.2">
      <c r="A6390">
        <v>6385</v>
      </c>
      <c r="B6390" s="14">
        <f>'EstExp 12-20'!I155</f>
        <v>0</v>
      </c>
      <c r="C6390" s="5">
        <f t="shared" si="77"/>
        <v>6385</v>
      </c>
      <c r="D6390" s="11" t="s">
        <v>74</v>
      </c>
    </row>
    <row r="6391" spans="1:4" x14ac:dyDescent="0.2">
      <c r="A6391">
        <v>6386</v>
      </c>
      <c r="B6391" s="14">
        <f>'EstExp 12-20'!J155</f>
        <v>0</v>
      </c>
      <c r="C6391" s="5">
        <f t="shared" si="77"/>
        <v>6386</v>
      </c>
      <c r="D6391" s="11" t="s">
        <v>74</v>
      </c>
    </row>
    <row r="6392" spans="1:4" x14ac:dyDescent="0.2">
      <c r="A6392" s="3">
        <v>6387</v>
      </c>
      <c r="D6392" s="11" t="s">
        <v>74</v>
      </c>
    </row>
    <row r="6393" spans="1:4" x14ac:dyDescent="0.2">
      <c r="A6393" s="3">
        <v>6388</v>
      </c>
      <c r="D6393" s="11" t="s">
        <v>178</v>
      </c>
    </row>
    <row r="6394" spans="1:4" x14ac:dyDescent="0.2">
      <c r="A6394" s="3">
        <v>6389</v>
      </c>
      <c r="D6394" s="11" t="s">
        <v>178</v>
      </c>
    </row>
    <row r="6395" spans="1:4" x14ac:dyDescent="0.2">
      <c r="A6395" s="3">
        <v>6390</v>
      </c>
      <c r="D6395" s="11" t="s">
        <v>178</v>
      </c>
    </row>
    <row r="6396" spans="1:4" x14ac:dyDescent="0.2">
      <c r="A6396">
        <v>6391</v>
      </c>
      <c r="B6396" s="14">
        <f>'EstExp 12-20'!I184</f>
        <v>0</v>
      </c>
      <c r="C6396" s="5">
        <f t="shared" si="77"/>
        <v>6391</v>
      </c>
      <c r="D6396" s="11" t="s">
        <v>74</v>
      </c>
    </row>
    <row r="6397" spans="1:4" x14ac:dyDescent="0.2">
      <c r="A6397">
        <v>6392</v>
      </c>
      <c r="B6397" s="14">
        <f>'EstExp 12-20'!J184</f>
        <v>0</v>
      </c>
      <c r="C6397" s="5">
        <f t="shared" si="77"/>
        <v>6392</v>
      </c>
      <c r="D6397" s="11" t="s">
        <v>74</v>
      </c>
    </row>
    <row r="6398" spans="1:4" x14ac:dyDescent="0.2">
      <c r="A6398">
        <v>6393</v>
      </c>
      <c r="B6398" s="14">
        <f>'EstExp 12-20'!I186</f>
        <v>0</v>
      </c>
      <c r="C6398" s="5">
        <f t="shared" si="77"/>
        <v>6393</v>
      </c>
      <c r="D6398" s="11" t="s">
        <v>74</v>
      </c>
    </row>
    <row r="6399" spans="1:4" x14ac:dyDescent="0.2">
      <c r="A6399">
        <v>6394</v>
      </c>
      <c r="B6399" s="14">
        <f>'EstExp 12-20'!J186</f>
        <v>0</v>
      </c>
      <c r="C6399" s="5">
        <f t="shared" si="77"/>
        <v>6394</v>
      </c>
      <c r="D6399" s="11" t="s">
        <v>74</v>
      </c>
    </row>
    <row r="6400" spans="1:4" x14ac:dyDescent="0.2">
      <c r="A6400">
        <v>6395</v>
      </c>
      <c r="B6400" s="14">
        <f>'EstExp 12-20'!I187</f>
        <v>0</v>
      </c>
      <c r="C6400" s="5">
        <f t="shared" si="77"/>
        <v>6395</v>
      </c>
      <c r="D6400" s="11" t="s">
        <v>74</v>
      </c>
    </row>
    <row r="6401" spans="1:4" x14ac:dyDescent="0.2">
      <c r="A6401">
        <v>6396</v>
      </c>
      <c r="B6401" s="14">
        <f>'EstExp 12-20'!J187</f>
        <v>0</v>
      </c>
      <c r="C6401" s="5">
        <f t="shared" si="77"/>
        <v>6396</v>
      </c>
      <c r="D6401" s="11" t="s">
        <v>74</v>
      </c>
    </row>
    <row r="6402" spans="1:4" x14ac:dyDescent="0.2">
      <c r="A6402">
        <v>6397</v>
      </c>
      <c r="B6402" s="14">
        <f>'EstExp 12-20'!I188</f>
        <v>0</v>
      </c>
      <c r="C6402" s="5">
        <f t="shared" si="77"/>
        <v>6397</v>
      </c>
      <c r="D6402" s="11" t="s">
        <v>74</v>
      </c>
    </row>
    <row r="6403" spans="1:4" x14ac:dyDescent="0.2">
      <c r="A6403">
        <v>6398</v>
      </c>
      <c r="B6403" s="14">
        <f>'EstExp 12-20'!J188</f>
        <v>0</v>
      </c>
      <c r="C6403" s="5">
        <f t="shared" si="77"/>
        <v>6398</v>
      </c>
      <c r="D6403" s="11" t="s">
        <v>74</v>
      </c>
    </row>
    <row r="6404" spans="1:4" x14ac:dyDescent="0.2">
      <c r="A6404">
        <v>6399</v>
      </c>
      <c r="B6404" s="14">
        <f>'EstExp 12-20'!I189</f>
        <v>0</v>
      </c>
      <c r="C6404" s="5">
        <f t="shared" si="77"/>
        <v>6399</v>
      </c>
      <c r="D6404" s="11" t="s">
        <v>74</v>
      </c>
    </row>
    <row r="6405" spans="1:4" x14ac:dyDescent="0.2">
      <c r="A6405">
        <v>6400</v>
      </c>
      <c r="B6405" s="14">
        <f>'EstExp 12-20'!J189</f>
        <v>0</v>
      </c>
      <c r="C6405" s="5">
        <f t="shared" si="77"/>
        <v>6400</v>
      </c>
      <c r="D6405" s="11" t="s">
        <v>74</v>
      </c>
    </row>
    <row r="6406" spans="1:4" x14ac:dyDescent="0.2">
      <c r="A6406">
        <v>6401</v>
      </c>
      <c r="B6406" s="14">
        <f>'EstExp 12-20'!I214</f>
        <v>0</v>
      </c>
      <c r="C6406" s="5">
        <f t="shared" si="77"/>
        <v>6401</v>
      </c>
      <c r="D6406" s="11" t="s">
        <v>74</v>
      </c>
    </row>
    <row r="6407" spans="1:4" x14ac:dyDescent="0.2">
      <c r="A6407">
        <v>6402</v>
      </c>
      <c r="B6407" s="14">
        <f>'EstExp 12-20'!J214</f>
        <v>0</v>
      </c>
      <c r="C6407" s="5">
        <f t="shared" si="77"/>
        <v>6402</v>
      </c>
      <c r="D6407" s="11" t="s">
        <v>74</v>
      </c>
    </row>
    <row r="6408" spans="1:4" x14ac:dyDescent="0.2">
      <c r="A6408">
        <v>6403</v>
      </c>
      <c r="B6408" s="14">
        <f>'EstExp 12-20'!D220</f>
        <v>2300</v>
      </c>
      <c r="C6408" s="5">
        <f t="shared" ref="C6408:C6471" si="78">A6408-B6408</f>
        <v>4103</v>
      </c>
      <c r="D6408" s="11" t="s">
        <v>74</v>
      </c>
    </row>
    <row r="6409" spans="1:4" x14ac:dyDescent="0.2">
      <c r="A6409">
        <v>6404</v>
      </c>
      <c r="B6409" s="14">
        <f>'EstExp 12-20'!K220</f>
        <v>2300</v>
      </c>
      <c r="C6409" s="5">
        <f t="shared" si="78"/>
        <v>4104</v>
      </c>
      <c r="D6409" s="11" t="s">
        <v>74</v>
      </c>
    </row>
    <row r="6410" spans="1:4" x14ac:dyDescent="0.2">
      <c r="A6410">
        <v>6405</v>
      </c>
      <c r="B6410" s="14">
        <f>'EstExp 12-20'!D222</f>
        <v>0</v>
      </c>
      <c r="C6410" s="5">
        <f t="shared" si="78"/>
        <v>6405</v>
      </c>
      <c r="D6410" s="11" t="s">
        <v>74</v>
      </c>
    </row>
    <row r="6411" spans="1:4" x14ac:dyDescent="0.2">
      <c r="A6411">
        <v>6406</v>
      </c>
      <c r="B6411" s="14">
        <f>'EstExp 12-20'!K222</f>
        <v>0</v>
      </c>
      <c r="C6411" s="5">
        <f t="shared" si="78"/>
        <v>6406</v>
      </c>
      <c r="D6411" s="11" t="s">
        <v>74</v>
      </c>
    </row>
    <row r="6412" spans="1:4" x14ac:dyDescent="0.2">
      <c r="A6412">
        <v>6407</v>
      </c>
      <c r="B6412" s="14">
        <f>'EstExp 12-20'!D224</f>
        <v>0</v>
      </c>
      <c r="C6412" s="5">
        <f t="shared" si="78"/>
        <v>6407</v>
      </c>
      <c r="D6412" s="11" t="s">
        <v>74</v>
      </c>
    </row>
    <row r="6413" spans="1:4" x14ac:dyDescent="0.2">
      <c r="A6413">
        <v>6408</v>
      </c>
      <c r="B6413" s="14">
        <f>'EstExp 12-20'!K224</f>
        <v>0</v>
      </c>
      <c r="C6413" s="5">
        <f t="shared" si="78"/>
        <v>6408</v>
      </c>
      <c r="D6413" s="11" t="s">
        <v>74</v>
      </c>
    </row>
    <row r="6414" spans="1:4" x14ac:dyDescent="0.2">
      <c r="A6414">
        <v>6409</v>
      </c>
      <c r="B6414" s="14">
        <f>'EstExp 12-20'!D230</f>
        <v>75</v>
      </c>
      <c r="C6414" s="5">
        <f t="shared" si="78"/>
        <v>6334</v>
      </c>
      <c r="D6414" s="11" t="s">
        <v>74</v>
      </c>
    </row>
    <row r="6415" spans="1:4" x14ac:dyDescent="0.2">
      <c r="A6415">
        <v>6410</v>
      </c>
      <c r="B6415" s="14">
        <f>'EstExp 12-20'!K230</f>
        <v>75</v>
      </c>
      <c r="C6415" s="5">
        <f t="shared" si="78"/>
        <v>6335</v>
      </c>
      <c r="D6415" s="11" t="s">
        <v>74</v>
      </c>
    </row>
    <row r="6416" spans="1:4" x14ac:dyDescent="0.2">
      <c r="A6416" s="3">
        <v>6411</v>
      </c>
      <c r="D6416" s="11" t="s">
        <v>74</v>
      </c>
    </row>
    <row r="6417" spans="1:4" x14ac:dyDescent="0.2">
      <c r="A6417" s="3">
        <v>6412</v>
      </c>
      <c r="D6417" s="11" t="s">
        <v>74</v>
      </c>
    </row>
    <row r="6418" spans="1:4" x14ac:dyDescent="0.2">
      <c r="A6418">
        <v>6413</v>
      </c>
      <c r="B6418" s="14">
        <f>'EstExp 12-20'!D252</f>
        <v>0</v>
      </c>
      <c r="C6418" s="5">
        <f t="shared" si="78"/>
        <v>6413</v>
      </c>
      <c r="D6418" s="11" t="s">
        <v>74</v>
      </c>
    </row>
    <row r="6419" spans="1:4" x14ac:dyDescent="0.2">
      <c r="A6419">
        <v>6414</v>
      </c>
      <c r="B6419" s="14">
        <f>'EstExp 12-20'!K252</f>
        <v>0</v>
      </c>
      <c r="C6419" s="5">
        <f t="shared" si="78"/>
        <v>6414</v>
      </c>
      <c r="D6419" s="11" t="s">
        <v>74</v>
      </c>
    </row>
    <row r="6420" spans="1:4" x14ac:dyDescent="0.2">
      <c r="A6420">
        <v>6415</v>
      </c>
      <c r="B6420" s="14">
        <f>'EstExp 12-20'!D253</f>
        <v>0</v>
      </c>
      <c r="C6420" s="5">
        <f t="shared" si="78"/>
        <v>6415</v>
      </c>
      <c r="D6420" s="11" t="s">
        <v>74</v>
      </c>
    </row>
    <row r="6421" spans="1:4" x14ac:dyDescent="0.2">
      <c r="A6421">
        <v>6416</v>
      </c>
      <c r="B6421" s="14">
        <f>'EstExp 12-20'!K253</f>
        <v>0</v>
      </c>
      <c r="C6421" s="5">
        <f t="shared" si="78"/>
        <v>6416</v>
      </c>
      <c r="D6421" s="11" t="s">
        <v>74</v>
      </c>
    </row>
    <row r="6422" spans="1:4" x14ac:dyDescent="0.2">
      <c r="A6422">
        <v>6417</v>
      </c>
      <c r="B6422" s="14">
        <f>'EstExp 12-20'!D254</f>
        <v>0</v>
      </c>
      <c r="C6422" s="5">
        <f t="shared" si="78"/>
        <v>6417</v>
      </c>
      <c r="D6422" s="11" t="s">
        <v>74</v>
      </c>
    </row>
    <row r="6423" spans="1:4" x14ac:dyDescent="0.2">
      <c r="A6423">
        <v>6418</v>
      </c>
      <c r="B6423" s="14">
        <f>'EstExp 12-20'!K254</f>
        <v>0</v>
      </c>
      <c r="C6423" s="5">
        <f t="shared" si="78"/>
        <v>6418</v>
      </c>
      <c r="D6423" s="11" t="s">
        <v>74</v>
      </c>
    </row>
    <row r="6424" spans="1:4" x14ac:dyDescent="0.2">
      <c r="A6424">
        <v>6419</v>
      </c>
      <c r="B6424" s="14">
        <f>'EstExp 12-20'!D255</f>
        <v>0</v>
      </c>
      <c r="C6424" s="5">
        <f t="shared" si="78"/>
        <v>6419</v>
      </c>
      <c r="D6424" s="11" t="s">
        <v>74</v>
      </c>
    </row>
    <row r="6425" spans="1:4" x14ac:dyDescent="0.2">
      <c r="A6425">
        <v>6420</v>
      </c>
      <c r="B6425" s="14">
        <f>'EstExp 12-20'!K255</f>
        <v>0</v>
      </c>
      <c r="C6425" s="5">
        <f t="shared" si="78"/>
        <v>6420</v>
      </c>
      <c r="D6425" s="11" t="s">
        <v>74</v>
      </c>
    </row>
    <row r="6426" spans="1:4" x14ac:dyDescent="0.2">
      <c r="A6426">
        <v>6421</v>
      </c>
      <c r="B6426" s="14">
        <f>'EstExp 12-20'!D256</f>
        <v>0</v>
      </c>
      <c r="C6426" s="5">
        <f t="shared" si="78"/>
        <v>6421</v>
      </c>
      <c r="D6426" s="11" t="s">
        <v>74</v>
      </c>
    </row>
    <row r="6427" spans="1:4" x14ac:dyDescent="0.2">
      <c r="A6427">
        <v>6422</v>
      </c>
      <c r="B6427" s="14">
        <f>'EstExp 12-20'!K256</f>
        <v>0</v>
      </c>
      <c r="C6427" s="5">
        <f t="shared" si="78"/>
        <v>6422</v>
      </c>
      <c r="D6427" s="11" t="s">
        <v>74</v>
      </c>
    </row>
    <row r="6428" spans="1:4" x14ac:dyDescent="0.2">
      <c r="A6428">
        <v>6423</v>
      </c>
      <c r="B6428" s="14">
        <f>'EstExp 12-20'!D257</f>
        <v>0</v>
      </c>
      <c r="C6428" s="5">
        <f t="shared" si="78"/>
        <v>6423</v>
      </c>
      <c r="D6428" s="11" t="s">
        <v>74</v>
      </c>
    </row>
    <row r="6429" spans="1:4" x14ac:dyDescent="0.2">
      <c r="A6429">
        <v>6424</v>
      </c>
      <c r="B6429" s="14">
        <f>'EstExp 12-20'!K257</f>
        <v>0</v>
      </c>
      <c r="C6429" s="5">
        <f t="shared" si="78"/>
        <v>6424</v>
      </c>
      <c r="D6429" s="11" t="s">
        <v>74</v>
      </c>
    </row>
    <row r="6430" spans="1:4" x14ac:dyDescent="0.2">
      <c r="A6430">
        <v>6425</v>
      </c>
      <c r="B6430" s="14">
        <f>'EstExp 12-20'!D258</f>
        <v>500</v>
      </c>
      <c r="C6430" s="5">
        <f t="shared" si="78"/>
        <v>5925</v>
      </c>
      <c r="D6430" s="11" t="s">
        <v>74</v>
      </c>
    </row>
    <row r="6431" spans="1:4" x14ac:dyDescent="0.2">
      <c r="A6431">
        <v>6426</v>
      </c>
      <c r="B6431" s="14">
        <f>'EstExp 12-20'!K258</f>
        <v>500</v>
      </c>
      <c r="C6431" s="5">
        <f t="shared" si="78"/>
        <v>5926</v>
      </c>
      <c r="D6431" s="11" t="s">
        <v>74</v>
      </c>
    </row>
    <row r="6432" spans="1:4" x14ac:dyDescent="0.2">
      <c r="A6432">
        <v>6427</v>
      </c>
      <c r="B6432" s="14">
        <f>'EstExp 12-20'!D259</f>
        <v>0</v>
      </c>
      <c r="C6432" s="5">
        <f t="shared" si="78"/>
        <v>6427</v>
      </c>
      <c r="D6432" s="11" t="s">
        <v>74</v>
      </c>
    </row>
    <row r="6433" spans="1:4" x14ac:dyDescent="0.2">
      <c r="A6433">
        <v>6428</v>
      </c>
      <c r="B6433" s="14">
        <f>'EstExp 12-20'!K259</f>
        <v>0</v>
      </c>
      <c r="C6433" s="5">
        <f t="shared" si="78"/>
        <v>6428</v>
      </c>
      <c r="D6433" s="11" t="s">
        <v>74</v>
      </c>
    </row>
    <row r="6434" spans="1:4" x14ac:dyDescent="0.2">
      <c r="A6434">
        <v>6429</v>
      </c>
      <c r="B6434" s="14">
        <f>'EstExp 12-20'!D260</f>
        <v>0</v>
      </c>
      <c r="C6434" s="5">
        <f t="shared" si="78"/>
        <v>6429</v>
      </c>
      <c r="D6434" s="11" t="s">
        <v>74</v>
      </c>
    </row>
    <row r="6435" spans="1:4" x14ac:dyDescent="0.2">
      <c r="A6435">
        <v>6430</v>
      </c>
      <c r="B6435" s="14">
        <f>'EstExp 12-20'!K260</f>
        <v>0</v>
      </c>
      <c r="C6435" s="5">
        <f t="shared" si="78"/>
        <v>6430</v>
      </c>
      <c r="D6435" s="11" t="s">
        <v>74</v>
      </c>
    </row>
    <row r="6436" spans="1:4" x14ac:dyDescent="0.2">
      <c r="A6436" s="4">
        <v>6431</v>
      </c>
      <c r="B6436" s="15">
        <f>'EstExp 12-20'!H94</f>
        <v>76000</v>
      </c>
      <c r="C6436" s="5">
        <f t="shared" si="78"/>
        <v>-69569</v>
      </c>
      <c r="D6436" s="11" t="s">
        <v>840</v>
      </c>
    </row>
    <row r="6437" spans="1:4" x14ac:dyDescent="0.2">
      <c r="A6437" s="4">
        <v>6432</v>
      </c>
      <c r="B6437" s="15">
        <f>'EstExp 12-20'!E102</f>
        <v>0</v>
      </c>
      <c r="C6437" s="5">
        <f t="shared" si="78"/>
        <v>6432</v>
      </c>
      <c r="D6437" s="11" t="s">
        <v>840</v>
      </c>
    </row>
    <row r="6438" spans="1:4" x14ac:dyDescent="0.2">
      <c r="A6438" s="3">
        <v>6433</v>
      </c>
      <c r="B6438" s="15">
        <f>'EstExp 12-20'!H102</f>
        <v>0</v>
      </c>
      <c r="C6438" s="5">
        <f t="shared" si="78"/>
        <v>6433</v>
      </c>
      <c r="D6438" s="11" t="s">
        <v>178</v>
      </c>
    </row>
    <row r="6439" spans="1:4" x14ac:dyDescent="0.2">
      <c r="A6439" s="4">
        <v>6434</v>
      </c>
      <c r="B6439" s="15">
        <f>'EstRev 6-11'!J110</f>
        <v>2815</v>
      </c>
      <c r="C6439" s="5">
        <f t="shared" si="78"/>
        <v>3619</v>
      </c>
      <c r="D6439" s="11" t="s">
        <v>930</v>
      </c>
    </row>
    <row r="6440" spans="1:4" x14ac:dyDescent="0.2">
      <c r="A6440" s="3">
        <v>6435</v>
      </c>
      <c r="D6440" s="11" t="s">
        <v>178</v>
      </c>
    </row>
    <row r="6441" spans="1:4" x14ac:dyDescent="0.2">
      <c r="A6441" s="3">
        <v>6436</v>
      </c>
      <c r="D6441" s="11" t="s">
        <v>178</v>
      </c>
    </row>
    <row r="6442" spans="1:4" x14ac:dyDescent="0.2">
      <c r="A6442" s="3">
        <v>6437</v>
      </c>
      <c r="D6442" s="11" t="s">
        <v>178</v>
      </c>
    </row>
    <row r="6443" spans="1:4" x14ac:dyDescent="0.2">
      <c r="A6443" s="3">
        <v>6438</v>
      </c>
      <c r="D6443" s="11" t="s">
        <v>178</v>
      </c>
    </row>
    <row r="6444" spans="1:4" x14ac:dyDescent="0.2">
      <c r="A6444" s="3">
        <v>6439</v>
      </c>
      <c r="D6444" s="11" t="s">
        <v>178</v>
      </c>
    </row>
    <row r="6445" spans="1:4" x14ac:dyDescent="0.2">
      <c r="A6445" s="3">
        <v>6440</v>
      </c>
      <c r="D6445" s="11" t="s">
        <v>178</v>
      </c>
    </row>
    <row r="6446" spans="1:4" x14ac:dyDescent="0.2">
      <c r="A6446" s="3">
        <v>6441</v>
      </c>
      <c r="D6446" s="11" t="s">
        <v>178</v>
      </c>
    </row>
    <row r="6447" spans="1:4" x14ac:dyDescent="0.2">
      <c r="A6447" s="3">
        <v>6442</v>
      </c>
      <c r="D6447" s="11" t="s">
        <v>178</v>
      </c>
    </row>
    <row r="6448" spans="1:4" x14ac:dyDescent="0.2">
      <c r="A6448" s="3">
        <v>6443</v>
      </c>
      <c r="D6448" s="11" t="s">
        <v>178</v>
      </c>
    </row>
    <row r="6449" spans="1:4" x14ac:dyDescent="0.2">
      <c r="A6449" s="3">
        <v>6444</v>
      </c>
      <c r="D6449" s="11" t="s">
        <v>178</v>
      </c>
    </row>
    <row r="6450" spans="1:4" x14ac:dyDescent="0.2">
      <c r="A6450" s="3">
        <v>6445</v>
      </c>
      <c r="D6450" s="11" t="s">
        <v>178</v>
      </c>
    </row>
    <row r="6451" spans="1:4" x14ac:dyDescent="0.2">
      <c r="A6451" s="3">
        <v>6446</v>
      </c>
      <c r="D6451" s="11" t="s">
        <v>178</v>
      </c>
    </row>
    <row r="6452" spans="1:4" x14ac:dyDescent="0.2">
      <c r="A6452" s="3">
        <v>6447</v>
      </c>
      <c r="D6452" s="11" t="s">
        <v>178</v>
      </c>
    </row>
    <row r="6453" spans="1:4" x14ac:dyDescent="0.2">
      <c r="A6453" s="3">
        <v>6448</v>
      </c>
      <c r="D6453" s="11" t="s">
        <v>178</v>
      </c>
    </row>
    <row r="6454" spans="1:4" x14ac:dyDescent="0.2">
      <c r="A6454" s="3">
        <v>6449</v>
      </c>
      <c r="D6454" s="11" t="s">
        <v>178</v>
      </c>
    </row>
    <row r="6455" spans="1:4" x14ac:dyDescent="0.2">
      <c r="A6455" s="3">
        <v>6450</v>
      </c>
      <c r="D6455" s="11" t="s">
        <v>178</v>
      </c>
    </row>
    <row r="6456" spans="1:4" x14ac:dyDescent="0.2">
      <c r="A6456" s="3">
        <v>6451</v>
      </c>
      <c r="D6456" s="11" t="s">
        <v>178</v>
      </c>
    </row>
    <row r="6457" spans="1:4" x14ac:dyDescent="0.2">
      <c r="A6457" s="3">
        <v>6452</v>
      </c>
      <c r="D6457" s="11" t="s">
        <v>178</v>
      </c>
    </row>
    <row r="6458" spans="1:4" x14ac:dyDescent="0.2">
      <c r="A6458" s="3">
        <v>6453</v>
      </c>
      <c r="D6458" s="11" t="s">
        <v>178</v>
      </c>
    </row>
    <row r="6459" spans="1:4" x14ac:dyDescent="0.2">
      <c r="A6459" s="3">
        <v>6454</v>
      </c>
      <c r="D6459" s="11" t="s">
        <v>178</v>
      </c>
    </row>
    <row r="6460" spans="1:4" x14ac:dyDescent="0.2">
      <c r="A6460" s="3">
        <v>6455</v>
      </c>
      <c r="D6460" s="11" t="s">
        <v>178</v>
      </c>
    </row>
    <row r="6461" spans="1:4" x14ac:dyDescent="0.2">
      <c r="A6461" s="3">
        <v>6456</v>
      </c>
      <c r="D6461" s="11" t="s">
        <v>178</v>
      </c>
    </row>
    <row r="6462" spans="1:4" x14ac:dyDescent="0.2">
      <c r="A6462">
        <v>6457</v>
      </c>
      <c r="B6462" s="14">
        <f>'EstExp 12-20'!I305</f>
        <v>0</v>
      </c>
      <c r="C6462" s="5">
        <f t="shared" si="78"/>
        <v>6457</v>
      </c>
      <c r="D6462" s="11" t="s">
        <v>74</v>
      </c>
    </row>
    <row r="6463" spans="1:4" x14ac:dyDescent="0.2">
      <c r="A6463" s="1582">
        <v>6458</v>
      </c>
      <c r="D6463" s="11" t="s">
        <v>74</v>
      </c>
    </row>
    <row r="6464" spans="1:4" x14ac:dyDescent="0.2">
      <c r="A6464">
        <v>6459</v>
      </c>
      <c r="B6464" s="14">
        <f>'EstExp 12-20'!I306</f>
        <v>0</v>
      </c>
      <c r="C6464" s="5">
        <f t="shared" si="78"/>
        <v>6459</v>
      </c>
      <c r="D6464" s="11" t="s">
        <v>74</v>
      </c>
    </row>
    <row r="6465" spans="1:5" x14ac:dyDescent="0.2">
      <c r="A6465" s="1582">
        <v>6460</v>
      </c>
      <c r="D6465" s="11" t="s">
        <v>74</v>
      </c>
    </row>
    <row r="6466" spans="1:5" x14ac:dyDescent="0.2">
      <c r="A6466">
        <v>6461</v>
      </c>
      <c r="B6466" s="14">
        <f>'EstExp 12-20'!I307</f>
        <v>0</v>
      </c>
      <c r="C6466" s="5">
        <f t="shared" si="78"/>
        <v>6461</v>
      </c>
      <c r="D6466" s="11" t="s">
        <v>74</v>
      </c>
    </row>
    <row r="6467" spans="1:5" x14ac:dyDescent="0.2">
      <c r="A6467" s="1582">
        <v>6462</v>
      </c>
      <c r="D6467" s="11" t="s">
        <v>74</v>
      </c>
    </row>
    <row r="6468" spans="1:5" x14ac:dyDescent="0.2">
      <c r="A6468">
        <v>6463</v>
      </c>
      <c r="D6468" s="11" t="s">
        <v>74</v>
      </c>
      <c r="E6468" s="5" t="s">
        <v>711</v>
      </c>
    </row>
    <row r="6469" spans="1:5" x14ac:dyDescent="0.2">
      <c r="A6469">
        <v>6464</v>
      </c>
      <c r="D6469" s="11" t="s">
        <v>74</v>
      </c>
    </row>
    <row r="6470" spans="1:5" x14ac:dyDescent="0.2">
      <c r="A6470">
        <v>6465</v>
      </c>
      <c r="D6470" s="11" t="s">
        <v>74</v>
      </c>
    </row>
    <row r="6471" spans="1:5" x14ac:dyDescent="0.2">
      <c r="A6471">
        <v>6466</v>
      </c>
      <c r="B6471" s="14">
        <f>'EstExp 12-20'!E311</f>
        <v>0</v>
      </c>
      <c r="C6471" s="5">
        <f t="shared" si="78"/>
        <v>6466</v>
      </c>
      <c r="D6471" s="11" t="s">
        <v>74</v>
      </c>
    </row>
    <row r="6472" spans="1:5" x14ac:dyDescent="0.2">
      <c r="A6472">
        <v>6467</v>
      </c>
      <c r="B6472" s="14">
        <f>'EstExp 12-20'!H311</f>
        <v>0</v>
      </c>
      <c r="C6472" s="5">
        <f t="shared" ref="C6472:C6527" si="79">A6472-B6472</f>
        <v>6467</v>
      </c>
      <c r="D6472" s="11" t="s">
        <v>74</v>
      </c>
    </row>
    <row r="6473" spans="1:5" x14ac:dyDescent="0.2">
      <c r="A6473">
        <v>6468</v>
      </c>
      <c r="B6473" s="14">
        <f>'EstExp 12-20'!E312</f>
        <v>0</v>
      </c>
      <c r="C6473" s="5">
        <f t="shared" si="79"/>
        <v>6468</v>
      </c>
      <c r="D6473" s="11" t="s">
        <v>74</v>
      </c>
    </row>
    <row r="6474" spans="1:5" x14ac:dyDescent="0.2">
      <c r="A6474">
        <v>6469</v>
      </c>
      <c r="B6474" s="14">
        <f>'EstExp 12-20'!H312</f>
        <v>0</v>
      </c>
      <c r="C6474" s="5">
        <f t="shared" si="79"/>
        <v>6469</v>
      </c>
      <c r="D6474" s="11" t="s">
        <v>74</v>
      </c>
    </row>
    <row r="6475" spans="1:5" x14ac:dyDescent="0.2">
      <c r="A6475">
        <v>6470</v>
      </c>
      <c r="B6475" s="14">
        <f>'EstExp 12-20'!E313</f>
        <v>0</v>
      </c>
      <c r="C6475" s="5">
        <f t="shared" si="79"/>
        <v>6470</v>
      </c>
      <c r="D6475" s="11" t="s">
        <v>74</v>
      </c>
    </row>
    <row r="6476" spans="1:5" x14ac:dyDescent="0.2">
      <c r="A6476">
        <v>6471</v>
      </c>
      <c r="B6476" s="14">
        <f>'EstExp 12-20'!H313</f>
        <v>0</v>
      </c>
      <c r="C6476" s="5">
        <f t="shared" si="79"/>
        <v>6471</v>
      </c>
      <c r="D6476" s="11" t="s">
        <v>74</v>
      </c>
    </row>
    <row r="6477" spans="1:5" x14ac:dyDescent="0.2">
      <c r="A6477" s="3">
        <v>6472</v>
      </c>
      <c r="D6477" s="11" t="s">
        <v>327</v>
      </c>
    </row>
    <row r="6478" spans="1:5" x14ac:dyDescent="0.2">
      <c r="A6478" s="3">
        <v>6473</v>
      </c>
      <c r="D6478" s="11" t="s">
        <v>327</v>
      </c>
    </row>
    <row r="6479" spans="1:5" x14ac:dyDescent="0.2">
      <c r="A6479">
        <v>6474</v>
      </c>
      <c r="B6479" s="14">
        <f>'EstExp 12-20'!E314</f>
        <v>0</v>
      </c>
      <c r="C6479" s="5">
        <f t="shared" si="79"/>
        <v>6474</v>
      </c>
      <c r="D6479" s="11" t="s">
        <v>74</v>
      </c>
    </row>
    <row r="6480" spans="1:5" x14ac:dyDescent="0.2">
      <c r="A6480">
        <v>6475</v>
      </c>
      <c r="B6480" s="14">
        <f>'EstExp 12-20'!H314</f>
        <v>0</v>
      </c>
      <c r="C6480" s="5">
        <f t="shared" si="79"/>
        <v>6475</v>
      </c>
      <c r="D6480" s="11" t="s">
        <v>74</v>
      </c>
    </row>
    <row r="6481" spans="1:4" x14ac:dyDescent="0.2">
      <c r="A6481">
        <v>6476</v>
      </c>
      <c r="B6481" s="14">
        <f>'EstExp 12-20'!I316</f>
        <v>0</v>
      </c>
      <c r="C6481" s="5">
        <f t="shared" si="79"/>
        <v>6476</v>
      </c>
      <c r="D6481" s="11" t="s">
        <v>74</v>
      </c>
    </row>
    <row r="6482" spans="1:4" x14ac:dyDescent="0.2">
      <c r="A6482" s="1582">
        <v>6477</v>
      </c>
      <c r="D6482" s="11" t="s">
        <v>74</v>
      </c>
    </row>
    <row r="6483" spans="1:4" x14ac:dyDescent="0.2">
      <c r="A6483">
        <v>6478</v>
      </c>
      <c r="B6483" s="14">
        <f>'EstExp 12-20'!C370</f>
        <v>0</v>
      </c>
      <c r="C6483" s="5">
        <f t="shared" si="79"/>
        <v>6478</v>
      </c>
      <c r="D6483" s="11" t="s">
        <v>74</v>
      </c>
    </row>
    <row r="6484" spans="1:4" x14ac:dyDescent="0.2">
      <c r="A6484">
        <v>6479</v>
      </c>
      <c r="B6484" s="14">
        <f>'EstExp 12-20'!D370</f>
        <v>0</v>
      </c>
      <c r="C6484" s="5">
        <f t="shared" si="79"/>
        <v>6479</v>
      </c>
      <c r="D6484" s="11" t="s">
        <v>74</v>
      </c>
    </row>
    <row r="6485" spans="1:4" x14ac:dyDescent="0.2">
      <c r="A6485">
        <v>6480</v>
      </c>
      <c r="B6485" s="14">
        <f>'EstExp 12-20'!E370</f>
        <v>0</v>
      </c>
      <c r="C6485" s="5">
        <f t="shared" si="79"/>
        <v>6480</v>
      </c>
      <c r="D6485" s="11" t="s">
        <v>74</v>
      </c>
    </row>
    <row r="6486" spans="1:4" x14ac:dyDescent="0.2">
      <c r="A6486">
        <v>6481</v>
      </c>
      <c r="B6486" s="14">
        <f>'EstExp 12-20'!F370</f>
        <v>0</v>
      </c>
      <c r="C6486" s="5">
        <f t="shared" si="79"/>
        <v>6481</v>
      </c>
      <c r="D6486" s="11" t="s">
        <v>74</v>
      </c>
    </row>
    <row r="6487" spans="1:4" x14ac:dyDescent="0.2">
      <c r="A6487">
        <v>6482</v>
      </c>
      <c r="B6487" s="14">
        <f>'EstExp 12-20'!G370</f>
        <v>0</v>
      </c>
      <c r="C6487" s="5">
        <f t="shared" si="79"/>
        <v>6482</v>
      </c>
      <c r="D6487" s="11" t="s">
        <v>74</v>
      </c>
    </row>
    <row r="6488" spans="1:4" x14ac:dyDescent="0.2">
      <c r="A6488">
        <v>6483</v>
      </c>
      <c r="B6488" s="14">
        <f>'EstExp 12-20'!H370</f>
        <v>0</v>
      </c>
      <c r="C6488" s="5">
        <f t="shared" si="79"/>
        <v>6483</v>
      </c>
      <c r="D6488" s="11" t="s">
        <v>74</v>
      </c>
    </row>
    <row r="6489" spans="1:4" x14ac:dyDescent="0.2">
      <c r="A6489">
        <v>6484</v>
      </c>
      <c r="B6489" s="14">
        <f>'EstExp 12-20'!I370</f>
        <v>0</v>
      </c>
      <c r="C6489" s="5">
        <f t="shared" si="79"/>
        <v>6484</v>
      </c>
      <c r="D6489" s="11" t="s">
        <v>74</v>
      </c>
    </row>
    <row r="6490" spans="1:4" x14ac:dyDescent="0.2">
      <c r="A6490" s="1582">
        <v>6485</v>
      </c>
      <c r="D6490" s="11" t="s">
        <v>74</v>
      </c>
    </row>
    <row r="6491" spans="1:4" x14ac:dyDescent="0.2">
      <c r="A6491">
        <v>6486</v>
      </c>
      <c r="B6491" s="14">
        <f>'EstExp 12-20'!K370</f>
        <v>0</v>
      </c>
      <c r="C6491" s="5">
        <f t="shared" si="79"/>
        <v>6486</v>
      </c>
      <c r="D6491" s="11" t="s">
        <v>74</v>
      </c>
    </row>
    <row r="6492" spans="1:4" x14ac:dyDescent="0.2">
      <c r="A6492" s="3">
        <v>6487</v>
      </c>
      <c r="D6492" s="11" t="s">
        <v>74</v>
      </c>
    </row>
    <row r="6493" spans="1:4" x14ac:dyDescent="0.2">
      <c r="A6493" s="3">
        <v>6488</v>
      </c>
      <c r="D6493" s="11" t="s">
        <v>74</v>
      </c>
    </row>
    <row r="6494" spans="1:4" x14ac:dyDescent="0.2">
      <c r="A6494" s="3">
        <v>6489</v>
      </c>
      <c r="D6494" s="11" t="s">
        <v>74</v>
      </c>
    </row>
    <row r="6495" spans="1:4" x14ac:dyDescent="0.2">
      <c r="A6495" s="3">
        <v>6490</v>
      </c>
      <c r="D6495" s="11" t="s">
        <v>74</v>
      </c>
    </row>
    <row r="6496" spans="1:4" x14ac:dyDescent="0.2">
      <c r="A6496" s="3">
        <v>6491</v>
      </c>
      <c r="D6496" s="11" t="s">
        <v>74</v>
      </c>
    </row>
    <row r="6497" spans="1:4" x14ac:dyDescent="0.2">
      <c r="A6497" s="3">
        <v>6492</v>
      </c>
      <c r="D6497" s="11" t="s">
        <v>74</v>
      </c>
    </row>
    <row r="6498" spans="1:4" x14ac:dyDescent="0.2">
      <c r="A6498" s="3">
        <v>6493</v>
      </c>
      <c r="D6498" s="11" t="s">
        <v>74</v>
      </c>
    </row>
    <row r="6499" spans="1:4" x14ac:dyDescent="0.2">
      <c r="A6499" s="3">
        <v>6494</v>
      </c>
      <c r="D6499" s="11" t="s">
        <v>74</v>
      </c>
    </row>
    <row r="6500" spans="1:4" x14ac:dyDescent="0.2">
      <c r="A6500" s="3">
        <v>6495</v>
      </c>
      <c r="D6500" s="11" t="s">
        <v>74</v>
      </c>
    </row>
    <row r="6501" spans="1:4" x14ac:dyDescent="0.2">
      <c r="A6501" s="3">
        <v>6496</v>
      </c>
      <c r="D6501" s="11" t="s">
        <v>74</v>
      </c>
    </row>
    <row r="6502" spans="1:4" x14ac:dyDescent="0.2">
      <c r="A6502" s="3">
        <v>6497</v>
      </c>
      <c r="D6502" s="11" t="s">
        <v>74</v>
      </c>
    </row>
    <row r="6503" spans="1:4" x14ac:dyDescent="0.2">
      <c r="A6503" s="3">
        <v>6498</v>
      </c>
      <c r="D6503" s="11" t="s">
        <v>74</v>
      </c>
    </row>
    <row r="6504" spans="1:4" x14ac:dyDescent="0.2">
      <c r="A6504" s="3">
        <v>6499</v>
      </c>
      <c r="D6504" s="11" t="s">
        <v>74</v>
      </c>
    </row>
    <row r="6505" spans="1:4" x14ac:dyDescent="0.2">
      <c r="A6505" s="3">
        <v>6500</v>
      </c>
      <c r="D6505" s="11" t="s">
        <v>74</v>
      </c>
    </row>
    <row r="6506" spans="1:4" x14ac:dyDescent="0.2">
      <c r="A6506" s="3">
        <v>6501</v>
      </c>
      <c r="D6506" s="11" t="s">
        <v>74</v>
      </c>
    </row>
    <row r="6507" spans="1:4" x14ac:dyDescent="0.2">
      <c r="A6507" s="3">
        <v>6502</v>
      </c>
      <c r="D6507" s="11" t="s">
        <v>74</v>
      </c>
    </row>
    <row r="6508" spans="1:4" x14ac:dyDescent="0.2">
      <c r="A6508" s="3">
        <v>6503</v>
      </c>
      <c r="D6508" s="11" t="s">
        <v>74</v>
      </c>
    </row>
    <row r="6509" spans="1:4" x14ac:dyDescent="0.2">
      <c r="A6509" s="3">
        <v>6504</v>
      </c>
      <c r="D6509" s="11" t="s">
        <v>74</v>
      </c>
    </row>
    <row r="6510" spans="1:4" x14ac:dyDescent="0.2">
      <c r="A6510" s="3">
        <v>6505</v>
      </c>
      <c r="D6510" s="11" t="s">
        <v>74</v>
      </c>
    </row>
    <row r="6511" spans="1:4" x14ac:dyDescent="0.2">
      <c r="A6511" s="3">
        <v>6506</v>
      </c>
      <c r="D6511" s="11" t="s">
        <v>74</v>
      </c>
    </row>
    <row r="6512" spans="1:4" x14ac:dyDescent="0.2">
      <c r="A6512" s="3">
        <v>6507</v>
      </c>
      <c r="D6512" s="11" t="s">
        <v>74</v>
      </c>
    </row>
    <row r="6513" spans="1:4" x14ac:dyDescent="0.2">
      <c r="A6513" s="3">
        <v>6508</v>
      </c>
      <c r="D6513" s="11" t="s">
        <v>74</v>
      </c>
    </row>
    <row r="6514" spans="1:4" x14ac:dyDescent="0.2">
      <c r="A6514" s="3">
        <v>6509</v>
      </c>
      <c r="D6514" s="11" t="s">
        <v>74</v>
      </c>
    </row>
    <row r="6515" spans="1:4" x14ac:dyDescent="0.2">
      <c r="A6515" s="3">
        <v>6510</v>
      </c>
      <c r="D6515" s="11" t="s">
        <v>74</v>
      </c>
    </row>
    <row r="6516" spans="1:4" x14ac:dyDescent="0.2">
      <c r="A6516" s="3">
        <v>6511</v>
      </c>
      <c r="D6516" s="11" t="s">
        <v>74</v>
      </c>
    </row>
    <row r="6517" spans="1:4" x14ac:dyDescent="0.2">
      <c r="A6517" s="3">
        <v>6512</v>
      </c>
      <c r="D6517" s="11" t="s">
        <v>74</v>
      </c>
    </row>
    <row r="6518" spans="1:4" x14ac:dyDescent="0.2">
      <c r="A6518" s="3">
        <v>6513</v>
      </c>
      <c r="D6518" s="11" t="s">
        <v>74</v>
      </c>
    </row>
    <row r="6519" spans="1:4" x14ac:dyDescent="0.2">
      <c r="A6519">
        <v>6514</v>
      </c>
      <c r="B6519" s="14">
        <f>'EstExp 12-20'!C371</f>
        <v>0</v>
      </c>
      <c r="C6519" s="5">
        <f t="shared" si="79"/>
        <v>6514</v>
      </c>
      <c r="D6519" s="11" t="s">
        <v>74</v>
      </c>
    </row>
    <row r="6520" spans="1:4" x14ac:dyDescent="0.2">
      <c r="A6520">
        <v>6515</v>
      </c>
      <c r="B6520" s="14">
        <f>'EstExp 12-20'!D371</f>
        <v>0</v>
      </c>
      <c r="C6520" s="5">
        <f t="shared" si="79"/>
        <v>6515</v>
      </c>
      <c r="D6520" s="11" t="s">
        <v>74</v>
      </c>
    </row>
    <row r="6521" spans="1:4" x14ac:dyDescent="0.2">
      <c r="A6521">
        <v>6516</v>
      </c>
      <c r="B6521" s="14">
        <f>'EstExp 12-20'!E371</f>
        <v>61000</v>
      </c>
      <c r="C6521" s="5">
        <f t="shared" si="79"/>
        <v>-54484</v>
      </c>
      <c r="D6521" s="11" t="s">
        <v>74</v>
      </c>
    </row>
    <row r="6522" spans="1:4" x14ac:dyDescent="0.2">
      <c r="A6522">
        <v>6517</v>
      </c>
      <c r="B6522" s="14">
        <f>'EstExp 12-20'!F371</f>
        <v>0</v>
      </c>
      <c r="C6522" s="5">
        <f t="shared" si="79"/>
        <v>6517</v>
      </c>
      <c r="D6522" s="11" t="s">
        <v>74</v>
      </c>
    </row>
    <row r="6523" spans="1:4" x14ac:dyDescent="0.2">
      <c r="A6523">
        <v>6518</v>
      </c>
      <c r="B6523" s="14">
        <f>'EstExp 12-20'!G371</f>
        <v>0</v>
      </c>
      <c r="C6523" s="5">
        <f t="shared" si="79"/>
        <v>6518</v>
      </c>
      <c r="D6523" s="11" t="s">
        <v>74</v>
      </c>
    </row>
    <row r="6524" spans="1:4" x14ac:dyDescent="0.2">
      <c r="A6524">
        <v>6519</v>
      </c>
      <c r="B6524" s="14">
        <f>'EstExp 12-20'!H371</f>
        <v>0</v>
      </c>
      <c r="C6524" s="5">
        <f t="shared" si="79"/>
        <v>6519</v>
      </c>
      <c r="D6524" s="11" t="s">
        <v>74</v>
      </c>
    </row>
    <row r="6525" spans="1:4" x14ac:dyDescent="0.2">
      <c r="A6525">
        <v>6520</v>
      </c>
      <c r="B6525" s="14">
        <f>'EstExp 12-20'!I371</f>
        <v>0</v>
      </c>
      <c r="C6525" s="5">
        <f t="shared" si="79"/>
        <v>6520</v>
      </c>
      <c r="D6525" s="11" t="s">
        <v>74</v>
      </c>
    </row>
    <row r="6526" spans="1:4" x14ac:dyDescent="0.2">
      <c r="A6526" s="1582">
        <v>6521</v>
      </c>
      <c r="D6526" s="11" t="s">
        <v>74</v>
      </c>
    </row>
    <row r="6527" spans="1:4" x14ac:dyDescent="0.2">
      <c r="A6527">
        <v>6522</v>
      </c>
      <c r="B6527" s="14">
        <f>'EstExp 12-20'!K371</f>
        <v>61000</v>
      </c>
      <c r="C6527" s="5">
        <f t="shared" si="79"/>
        <v>-54478</v>
      </c>
      <c r="D6527" s="11" t="s">
        <v>74</v>
      </c>
    </row>
    <row r="6528" spans="1:4" x14ac:dyDescent="0.2">
      <c r="A6528" s="3">
        <v>6523</v>
      </c>
      <c r="D6528" s="11" t="s">
        <v>74</v>
      </c>
    </row>
    <row r="6529" spans="1:4" x14ac:dyDescent="0.2">
      <c r="A6529" s="3">
        <v>6524</v>
      </c>
      <c r="D6529" s="11" t="s">
        <v>74</v>
      </c>
    </row>
    <row r="6530" spans="1:4" x14ac:dyDescent="0.2">
      <c r="A6530" s="3">
        <v>6525</v>
      </c>
      <c r="D6530" s="11" t="s">
        <v>74</v>
      </c>
    </row>
    <row r="6531" spans="1:4" x14ac:dyDescent="0.2">
      <c r="A6531" s="3">
        <v>6526</v>
      </c>
      <c r="D6531" s="11" t="s">
        <v>74</v>
      </c>
    </row>
    <row r="6532" spans="1:4" x14ac:dyDescent="0.2">
      <c r="A6532" s="3">
        <v>6527</v>
      </c>
      <c r="D6532" s="11" t="s">
        <v>74</v>
      </c>
    </row>
    <row r="6533" spans="1:4" x14ac:dyDescent="0.2">
      <c r="A6533" s="3">
        <v>6528</v>
      </c>
      <c r="D6533" s="11" t="s">
        <v>74</v>
      </c>
    </row>
    <row r="6534" spans="1:4" x14ac:dyDescent="0.2">
      <c r="A6534" s="3">
        <v>6529</v>
      </c>
      <c r="D6534" s="11" t="s">
        <v>74</v>
      </c>
    </row>
    <row r="6535" spans="1:4" x14ac:dyDescent="0.2">
      <c r="A6535" s="3">
        <v>6530</v>
      </c>
      <c r="D6535" s="11" t="s">
        <v>74</v>
      </c>
    </row>
    <row r="6536" spans="1:4" x14ac:dyDescent="0.2">
      <c r="A6536" s="3">
        <v>6531</v>
      </c>
      <c r="D6536" s="11" t="s">
        <v>74</v>
      </c>
    </row>
    <row r="6537" spans="1:4" x14ac:dyDescent="0.2">
      <c r="A6537" s="3">
        <v>6532</v>
      </c>
      <c r="D6537" s="11" t="s">
        <v>74</v>
      </c>
    </row>
    <row r="6538" spans="1:4" x14ac:dyDescent="0.2">
      <c r="A6538" s="3">
        <v>6533</v>
      </c>
      <c r="D6538" s="11" t="s">
        <v>74</v>
      </c>
    </row>
    <row r="6539" spans="1:4" x14ac:dyDescent="0.2">
      <c r="A6539" s="3">
        <v>6534</v>
      </c>
      <c r="D6539" s="11" t="s">
        <v>74</v>
      </c>
    </row>
    <row r="6540" spans="1:4" x14ac:dyDescent="0.2">
      <c r="A6540" s="3">
        <v>6535</v>
      </c>
      <c r="D6540" s="11" t="s">
        <v>74</v>
      </c>
    </row>
    <row r="6541" spans="1:4" x14ac:dyDescent="0.2">
      <c r="A6541" s="3">
        <v>6536</v>
      </c>
      <c r="D6541" s="11" t="s">
        <v>74</v>
      </c>
    </row>
    <row r="6542" spans="1:4" x14ac:dyDescent="0.2">
      <c r="A6542" s="3">
        <v>6537</v>
      </c>
      <c r="D6542" s="11" t="s">
        <v>74</v>
      </c>
    </row>
    <row r="6543" spans="1:4" x14ac:dyDescent="0.2">
      <c r="A6543" s="3">
        <v>6538</v>
      </c>
      <c r="D6543" s="11" t="s">
        <v>74</v>
      </c>
    </row>
    <row r="6544" spans="1:4" x14ac:dyDescent="0.2">
      <c r="A6544" s="3">
        <v>6539</v>
      </c>
      <c r="D6544" s="11" t="s">
        <v>74</v>
      </c>
    </row>
    <row r="6545" spans="1:4" x14ac:dyDescent="0.2">
      <c r="A6545" s="3">
        <v>6540</v>
      </c>
      <c r="D6545" s="11" t="s">
        <v>74</v>
      </c>
    </row>
    <row r="6546" spans="1:4" x14ac:dyDescent="0.2">
      <c r="A6546" s="3">
        <v>6541</v>
      </c>
      <c r="D6546" s="11" t="s">
        <v>74</v>
      </c>
    </row>
    <row r="6547" spans="1:4" x14ac:dyDescent="0.2">
      <c r="A6547" s="3">
        <v>6542</v>
      </c>
      <c r="D6547" s="11" t="s">
        <v>74</v>
      </c>
    </row>
    <row r="6548" spans="1:4" x14ac:dyDescent="0.2">
      <c r="A6548" s="3">
        <v>6543</v>
      </c>
      <c r="D6548" s="11" t="s">
        <v>74</v>
      </c>
    </row>
    <row r="6549" spans="1:4" x14ac:dyDescent="0.2">
      <c r="A6549" s="3">
        <v>6544</v>
      </c>
      <c r="D6549" s="11" t="s">
        <v>74</v>
      </c>
    </row>
    <row r="6550" spans="1:4" x14ac:dyDescent="0.2">
      <c r="A6550" s="3">
        <v>6545</v>
      </c>
      <c r="D6550" s="11" t="s">
        <v>74</v>
      </c>
    </row>
    <row r="6551" spans="1:4" x14ac:dyDescent="0.2">
      <c r="A6551" s="3">
        <v>6546</v>
      </c>
      <c r="D6551" s="11" t="s">
        <v>74</v>
      </c>
    </row>
    <row r="6552" spans="1:4" x14ac:dyDescent="0.2">
      <c r="A6552" s="3">
        <v>6547</v>
      </c>
      <c r="D6552" s="11" t="s">
        <v>74</v>
      </c>
    </row>
    <row r="6553" spans="1:4" x14ac:dyDescent="0.2">
      <c r="A6553" s="3">
        <v>6548</v>
      </c>
      <c r="D6553" s="11" t="s">
        <v>74</v>
      </c>
    </row>
    <row r="6554" spans="1:4" x14ac:dyDescent="0.2">
      <c r="A6554" s="3">
        <v>6549</v>
      </c>
      <c r="D6554" s="11" t="s">
        <v>74</v>
      </c>
    </row>
    <row r="6555" spans="1:4" x14ac:dyDescent="0.2">
      <c r="A6555" s="3">
        <v>6550</v>
      </c>
      <c r="D6555" s="11" t="s">
        <v>74</v>
      </c>
    </row>
    <row r="6556" spans="1:4" x14ac:dyDescent="0.2">
      <c r="A6556" s="3">
        <v>6551</v>
      </c>
      <c r="D6556" s="11" t="s">
        <v>74</v>
      </c>
    </row>
    <row r="6557" spans="1:4" x14ac:dyDescent="0.2">
      <c r="A6557" s="3">
        <v>6552</v>
      </c>
      <c r="D6557" s="11" t="s">
        <v>74</v>
      </c>
    </row>
    <row r="6558" spans="1:4" x14ac:dyDescent="0.2">
      <c r="A6558" s="3">
        <v>6553</v>
      </c>
      <c r="D6558" s="11" t="s">
        <v>74</v>
      </c>
    </row>
    <row r="6559" spans="1:4" x14ac:dyDescent="0.2">
      <c r="A6559" s="3">
        <v>6554</v>
      </c>
      <c r="D6559" s="11" t="s">
        <v>74</v>
      </c>
    </row>
    <row r="6560" spans="1:4" x14ac:dyDescent="0.2">
      <c r="A6560" s="3">
        <v>6555</v>
      </c>
      <c r="D6560" s="11" t="s">
        <v>74</v>
      </c>
    </row>
    <row r="6561" spans="1:4" x14ac:dyDescent="0.2">
      <c r="A6561" s="3">
        <v>6556</v>
      </c>
      <c r="D6561" s="11" t="s">
        <v>74</v>
      </c>
    </row>
    <row r="6562" spans="1:4" x14ac:dyDescent="0.2">
      <c r="A6562" s="3">
        <v>6557</v>
      </c>
      <c r="D6562" s="11" t="s">
        <v>74</v>
      </c>
    </row>
    <row r="6563" spans="1:4" x14ac:dyDescent="0.2">
      <c r="A6563" s="3">
        <v>6558</v>
      </c>
      <c r="D6563" s="11" t="s">
        <v>74</v>
      </c>
    </row>
    <row r="6564" spans="1:4" x14ac:dyDescent="0.2">
      <c r="A6564">
        <v>6559</v>
      </c>
      <c r="B6564" s="15">
        <f>'EstExp 12-20'!C372</f>
        <v>25000</v>
      </c>
      <c r="C6564" s="5">
        <f t="shared" ref="C6564:C6598" si="80">A6564-B6564</f>
        <v>-18441</v>
      </c>
      <c r="D6564" s="11" t="s">
        <v>74</v>
      </c>
    </row>
    <row r="6565" spans="1:4" x14ac:dyDescent="0.2">
      <c r="A6565">
        <v>6560</v>
      </c>
      <c r="B6565" s="15">
        <f>'EstExp 12-20'!D372</f>
        <v>50</v>
      </c>
      <c r="C6565" s="5">
        <f t="shared" si="80"/>
        <v>6510</v>
      </c>
      <c r="D6565" s="11" t="s">
        <v>74</v>
      </c>
    </row>
    <row r="6566" spans="1:4" x14ac:dyDescent="0.2">
      <c r="A6566">
        <v>6561</v>
      </c>
      <c r="B6566" s="15">
        <f>'EstExp 12-20'!E372</f>
        <v>61000</v>
      </c>
      <c r="C6566" s="5">
        <f t="shared" si="80"/>
        <v>-54439</v>
      </c>
      <c r="D6566" s="11" t="s">
        <v>74</v>
      </c>
    </row>
    <row r="6567" spans="1:4" x14ac:dyDescent="0.2">
      <c r="A6567">
        <v>6562</v>
      </c>
      <c r="B6567" s="15">
        <f>'EstExp 12-20'!F372</f>
        <v>0</v>
      </c>
      <c r="C6567" s="5">
        <f t="shared" si="80"/>
        <v>6562</v>
      </c>
      <c r="D6567" s="11" t="s">
        <v>74</v>
      </c>
    </row>
    <row r="6568" spans="1:4" x14ac:dyDescent="0.2">
      <c r="A6568">
        <v>6563</v>
      </c>
      <c r="B6568" s="15">
        <f>'EstExp 12-20'!G372</f>
        <v>0</v>
      </c>
      <c r="C6568" s="5">
        <f t="shared" si="80"/>
        <v>6563</v>
      </c>
      <c r="D6568" s="11" t="s">
        <v>74</v>
      </c>
    </row>
    <row r="6569" spans="1:4" x14ac:dyDescent="0.2">
      <c r="A6569">
        <v>6564</v>
      </c>
      <c r="B6569" s="15">
        <f>'EstExp 12-20'!H372</f>
        <v>0</v>
      </c>
      <c r="C6569" s="5">
        <f t="shared" si="80"/>
        <v>6564</v>
      </c>
      <c r="D6569" s="11" t="s">
        <v>74</v>
      </c>
    </row>
    <row r="6570" spans="1:4" x14ac:dyDescent="0.2">
      <c r="A6570">
        <v>6565</v>
      </c>
      <c r="B6570" s="15">
        <f>'EstExp 12-20'!I372</f>
        <v>0</v>
      </c>
      <c r="C6570" s="5">
        <f t="shared" si="80"/>
        <v>6565</v>
      </c>
      <c r="D6570" s="11" t="s">
        <v>74</v>
      </c>
    </row>
    <row r="6571" spans="1:4" x14ac:dyDescent="0.2">
      <c r="A6571" s="3">
        <v>6566</v>
      </c>
      <c r="D6571" s="11" t="s">
        <v>74</v>
      </c>
    </row>
    <row r="6572" spans="1:4" x14ac:dyDescent="0.2">
      <c r="A6572">
        <v>6567</v>
      </c>
      <c r="B6572" s="15">
        <f>'EstExp 12-20'!K372</f>
        <v>86050</v>
      </c>
      <c r="C6572" s="5">
        <f t="shared" si="80"/>
        <v>-79483</v>
      </c>
      <c r="D6572" s="11" t="s">
        <v>74</v>
      </c>
    </row>
    <row r="6573" spans="1:4" x14ac:dyDescent="0.2">
      <c r="A6573" s="4">
        <v>6568</v>
      </c>
      <c r="B6573" s="15">
        <f>'EstExp 12-20'!H424</f>
        <v>0</v>
      </c>
      <c r="C6573" s="5">
        <f t="shared" si="80"/>
        <v>6568</v>
      </c>
      <c r="D6573" s="11" t="s">
        <v>74</v>
      </c>
    </row>
    <row r="6574" spans="1:4" x14ac:dyDescent="0.2">
      <c r="A6574" s="4">
        <v>6569</v>
      </c>
      <c r="B6574" s="15">
        <f>'EstExp 12-20'!K424</f>
        <v>0</v>
      </c>
      <c r="C6574" s="5">
        <f t="shared" si="80"/>
        <v>6569</v>
      </c>
      <c r="D6574" s="11" t="s">
        <v>74</v>
      </c>
    </row>
    <row r="6575" spans="1:4" x14ac:dyDescent="0.2">
      <c r="A6575" s="4">
        <v>6570</v>
      </c>
      <c r="B6575" s="15">
        <f>'EstExp 12-20'!H425</f>
        <v>0</v>
      </c>
      <c r="C6575" s="5">
        <f t="shared" si="80"/>
        <v>6570</v>
      </c>
      <c r="D6575" s="11" t="s">
        <v>74</v>
      </c>
    </row>
    <row r="6576" spans="1:4" x14ac:dyDescent="0.2">
      <c r="A6576" s="4">
        <v>6571</v>
      </c>
      <c r="B6576" s="15">
        <f>'EstExp 12-20'!K425</f>
        <v>0</v>
      </c>
      <c r="C6576" s="5">
        <f t="shared" si="80"/>
        <v>6571</v>
      </c>
      <c r="D6576" s="11" t="s">
        <v>74</v>
      </c>
    </row>
    <row r="6577" spans="1:4" x14ac:dyDescent="0.2">
      <c r="A6577">
        <v>6572</v>
      </c>
      <c r="B6577" s="15">
        <f>'EstExp 12-20'!C429</f>
        <v>84200</v>
      </c>
      <c r="C6577" s="5">
        <f t="shared" si="80"/>
        <v>-77628</v>
      </c>
      <c r="D6577" s="11" t="s">
        <v>74</v>
      </c>
    </row>
    <row r="6578" spans="1:4" x14ac:dyDescent="0.2">
      <c r="A6578">
        <v>6573</v>
      </c>
      <c r="B6578" s="15">
        <f>'EstExp 12-20'!D429</f>
        <v>300</v>
      </c>
      <c r="C6578" s="5">
        <f t="shared" si="80"/>
        <v>6273</v>
      </c>
      <c r="D6578" s="11" t="s">
        <v>74</v>
      </c>
    </row>
    <row r="6579" spans="1:4" x14ac:dyDescent="0.2">
      <c r="A6579">
        <v>6574</v>
      </c>
      <c r="B6579" s="15">
        <f>'EstExp 12-20'!F429</f>
        <v>0</v>
      </c>
      <c r="C6579" s="5">
        <f t="shared" si="80"/>
        <v>6574</v>
      </c>
      <c r="D6579" s="11" t="s">
        <v>74</v>
      </c>
    </row>
    <row r="6580" spans="1:4" x14ac:dyDescent="0.2">
      <c r="A6580">
        <v>6575</v>
      </c>
      <c r="B6580" s="15">
        <f>'EstExp 12-20'!G429</f>
        <v>0</v>
      </c>
      <c r="C6580" s="5">
        <f t="shared" si="80"/>
        <v>6575</v>
      </c>
      <c r="D6580" s="11" t="s">
        <v>74</v>
      </c>
    </row>
    <row r="6581" spans="1:4" x14ac:dyDescent="0.2">
      <c r="A6581">
        <v>6576</v>
      </c>
      <c r="B6581" s="15">
        <f>'EstExp 12-20'!I429</f>
        <v>0</v>
      </c>
      <c r="C6581" s="5">
        <f t="shared" si="80"/>
        <v>6576</v>
      </c>
      <c r="D6581" s="11" t="s">
        <v>74</v>
      </c>
    </row>
    <row r="6582" spans="1:4" x14ac:dyDescent="0.2">
      <c r="A6582" s="3">
        <v>6577</v>
      </c>
      <c r="D6582" s="11" t="s">
        <v>74</v>
      </c>
    </row>
    <row r="6583" spans="1:4" x14ac:dyDescent="0.2">
      <c r="A6583">
        <v>6578</v>
      </c>
      <c r="B6583" s="14">
        <f>'EstExp 12-20'!I435</f>
        <v>0</v>
      </c>
      <c r="C6583" s="5">
        <f t="shared" si="80"/>
        <v>6578</v>
      </c>
      <c r="D6583" s="11" t="s">
        <v>74</v>
      </c>
    </row>
    <row r="6584" spans="1:4" x14ac:dyDescent="0.2">
      <c r="A6584" s="1582">
        <v>6579</v>
      </c>
      <c r="D6584" s="11" t="s">
        <v>74</v>
      </c>
    </row>
    <row r="6585" spans="1:4" x14ac:dyDescent="0.2">
      <c r="A6585">
        <v>6580</v>
      </c>
      <c r="B6585" s="14">
        <f>'EstExp 12-20'!I436</f>
        <v>0</v>
      </c>
      <c r="C6585" s="5">
        <f t="shared" si="80"/>
        <v>6580</v>
      </c>
      <c r="D6585" s="11" t="s">
        <v>74</v>
      </c>
    </row>
    <row r="6586" spans="1:4" x14ac:dyDescent="0.2">
      <c r="A6586" s="1582">
        <v>6581</v>
      </c>
      <c r="D6586" s="11" t="s">
        <v>74</v>
      </c>
    </row>
    <row r="6587" spans="1:4" x14ac:dyDescent="0.2">
      <c r="A6587">
        <v>6582</v>
      </c>
      <c r="B6587" s="14">
        <f>'EstExp 12-20'!I437</f>
        <v>0</v>
      </c>
      <c r="C6587" s="5">
        <f t="shared" si="80"/>
        <v>6582</v>
      </c>
      <c r="D6587" s="11" t="s">
        <v>74</v>
      </c>
    </row>
    <row r="6588" spans="1:4" x14ac:dyDescent="0.2">
      <c r="A6588" s="1582">
        <v>6583</v>
      </c>
      <c r="C6588" s="5">
        <f t="shared" si="80"/>
        <v>6583</v>
      </c>
      <c r="D6588" s="11" t="s">
        <v>74</v>
      </c>
    </row>
    <row r="6589" spans="1:4" x14ac:dyDescent="0.2">
      <c r="A6589">
        <v>6584</v>
      </c>
      <c r="B6589" s="14">
        <f>'EstExp 12-20'!I438</f>
        <v>0</v>
      </c>
      <c r="C6589" s="5">
        <f t="shared" si="80"/>
        <v>6584</v>
      </c>
      <c r="D6589" s="11" t="s">
        <v>74</v>
      </c>
    </row>
    <row r="6590" spans="1:4" x14ac:dyDescent="0.2">
      <c r="A6590" s="1582">
        <v>6585</v>
      </c>
      <c r="D6590" s="11" t="s">
        <v>74</v>
      </c>
    </row>
    <row r="6591" spans="1:4" x14ac:dyDescent="0.2">
      <c r="A6591">
        <v>6586</v>
      </c>
      <c r="B6591" s="14">
        <f>'EstExp 12-20'!I439</f>
        <v>0</v>
      </c>
      <c r="C6591" s="5">
        <f t="shared" si="80"/>
        <v>6586</v>
      </c>
      <c r="D6591" s="11" t="s">
        <v>74</v>
      </c>
    </row>
    <row r="6592" spans="1:4" x14ac:dyDescent="0.2">
      <c r="A6592" s="1582">
        <v>6587</v>
      </c>
      <c r="D6592" s="11" t="s">
        <v>74</v>
      </c>
    </row>
    <row r="6593" spans="1:4" x14ac:dyDescent="0.2">
      <c r="A6593">
        <v>6588</v>
      </c>
      <c r="B6593" s="14">
        <f>'EstExp 12-20'!H448</f>
        <v>0</v>
      </c>
      <c r="C6593" s="5">
        <f t="shared" si="80"/>
        <v>6588</v>
      </c>
      <c r="D6593" s="11" t="s">
        <v>74</v>
      </c>
    </row>
    <row r="6594" spans="1:4" x14ac:dyDescent="0.2">
      <c r="A6594">
        <v>6589</v>
      </c>
      <c r="B6594" s="14">
        <f>'EstExp 12-20'!K448</f>
        <v>0</v>
      </c>
      <c r="C6594" s="5">
        <f t="shared" si="80"/>
        <v>6589</v>
      </c>
      <c r="D6594" s="11" t="s">
        <v>74</v>
      </c>
    </row>
    <row r="6595" spans="1:4" x14ac:dyDescent="0.2">
      <c r="A6595">
        <v>6590</v>
      </c>
      <c r="B6595" s="14">
        <f>'EstExp 12-20'!I454</f>
        <v>0</v>
      </c>
      <c r="C6595" s="5">
        <f t="shared" si="80"/>
        <v>6590</v>
      </c>
      <c r="D6595" s="11" t="s">
        <v>74</v>
      </c>
    </row>
    <row r="6596" spans="1:4" x14ac:dyDescent="0.2">
      <c r="A6596" s="1582">
        <v>6591</v>
      </c>
      <c r="D6596" s="11" t="s">
        <v>74</v>
      </c>
    </row>
    <row r="6597" spans="1:4" x14ac:dyDescent="0.2">
      <c r="A6597" s="4">
        <v>6592</v>
      </c>
      <c r="B6597" s="15">
        <f>'EstExp 12-20'!H428</f>
        <v>0</v>
      </c>
      <c r="C6597" s="5">
        <f t="shared" si="80"/>
        <v>6592</v>
      </c>
      <c r="D6597" s="11" t="s">
        <v>74</v>
      </c>
    </row>
    <row r="6598" spans="1:4" x14ac:dyDescent="0.2">
      <c r="A6598" s="4">
        <v>6593</v>
      </c>
      <c r="B6598" s="15">
        <f>'EstExp 12-20'!K428</f>
        <v>0</v>
      </c>
      <c r="C6598" s="5">
        <f t="shared" si="80"/>
        <v>6593</v>
      </c>
      <c r="D6598" s="11" t="s">
        <v>74</v>
      </c>
    </row>
    <row r="6599" spans="1:4" x14ac:dyDescent="0.2">
      <c r="A6599" s="3">
        <v>6594</v>
      </c>
      <c r="D6599" s="11" t="s">
        <v>721</v>
      </c>
    </row>
    <row r="6600" spans="1:4" x14ac:dyDescent="0.2">
      <c r="A6600" s="3">
        <v>6595</v>
      </c>
      <c r="D6600" s="11" t="s">
        <v>721</v>
      </c>
    </row>
    <row r="6601" spans="1:4" x14ac:dyDescent="0.2">
      <c r="A6601" s="3">
        <v>6596</v>
      </c>
      <c r="D6601" s="11" t="s">
        <v>721</v>
      </c>
    </row>
    <row r="6602" spans="1:4" x14ac:dyDescent="0.2">
      <c r="A6602" s="3">
        <v>6597</v>
      </c>
      <c r="D6602" s="11" t="s">
        <v>721</v>
      </c>
    </row>
    <row r="6603" spans="1:4" x14ac:dyDescent="0.2">
      <c r="A6603" s="3">
        <v>6598</v>
      </c>
      <c r="D6603" s="11" t="s">
        <v>905</v>
      </c>
    </row>
    <row r="6604" spans="1:4" x14ac:dyDescent="0.2">
      <c r="A6604">
        <v>6599</v>
      </c>
      <c r="B6604" s="15">
        <f>'CashSum 5'!I9</f>
        <v>0</v>
      </c>
      <c r="C6604" s="5">
        <f t="shared" ref="C6604:C6646" si="81">A6604-B6604</f>
        <v>6599</v>
      </c>
      <c r="D6604" s="11" t="s">
        <v>74</v>
      </c>
    </row>
    <row r="6605" spans="1:4" x14ac:dyDescent="0.2">
      <c r="A6605">
        <v>6600</v>
      </c>
      <c r="B6605" s="15">
        <f>'CashSum 5'!J9</f>
        <v>0</v>
      </c>
      <c r="C6605" s="5">
        <f t="shared" si="81"/>
        <v>6600</v>
      </c>
      <c r="D6605" s="11" t="s">
        <v>74</v>
      </c>
    </row>
    <row r="6606" spans="1:4" x14ac:dyDescent="0.2">
      <c r="A6606">
        <v>6601</v>
      </c>
      <c r="B6606" s="15">
        <f>'CashSum 5'!H18</f>
        <v>0</v>
      </c>
      <c r="C6606" s="5">
        <f t="shared" si="81"/>
        <v>6601</v>
      </c>
      <c r="D6606" s="11" t="s">
        <v>74</v>
      </c>
    </row>
    <row r="6607" spans="1:4" x14ac:dyDescent="0.2">
      <c r="A6607">
        <v>6602</v>
      </c>
      <c r="B6607" s="15">
        <f>'CashSum 5'!I18</f>
        <v>0</v>
      </c>
      <c r="C6607" s="5">
        <f t="shared" si="81"/>
        <v>6602</v>
      </c>
      <c r="D6607" s="11" t="s">
        <v>74</v>
      </c>
    </row>
    <row r="6608" spans="1:4" x14ac:dyDescent="0.2">
      <c r="A6608">
        <v>6603</v>
      </c>
      <c r="B6608" s="15">
        <f>'CashSum 5'!J18</f>
        <v>0</v>
      </c>
      <c r="C6608" s="5">
        <f t="shared" si="81"/>
        <v>6603</v>
      </c>
      <c r="D6608" s="11" t="s">
        <v>74</v>
      </c>
    </row>
    <row r="6609" spans="1:5" x14ac:dyDescent="0.2">
      <c r="A6609" s="4">
        <v>6604</v>
      </c>
      <c r="B6609" s="15">
        <f>'EstExp 12-20'!H426</f>
        <v>0</v>
      </c>
      <c r="C6609" s="5">
        <f t="shared" si="81"/>
        <v>6604</v>
      </c>
      <c r="D6609" s="5" t="s">
        <v>176</v>
      </c>
    </row>
    <row r="6610" spans="1:5" x14ac:dyDescent="0.2">
      <c r="A6610" s="4">
        <v>6605</v>
      </c>
      <c r="B6610" s="15">
        <f>'EstExp 12-20'!K426</f>
        <v>0</v>
      </c>
      <c r="C6610" s="5">
        <f t="shared" si="81"/>
        <v>6605</v>
      </c>
      <c r="D6610" s="5" t="s">
        <v>176</v>
      </c>
    </row>
    <row r="6611" spans="1:5" x14ac:dyDescent="0.2">
      <c r="A6611" s="4">
        <v>6606</v>
      </c>
      <c r="B6611" s="15">
        <f>'EstExp 12-20'!H427</f>
        <v>0</v>
      </c>
      <c r="C6611" s="5">
        <f t="shared" si="81"/>
        <v>6606</v>
      </c>
      <c r="D6611" s="5" t="s">
        <v>176</v>
      </c>
    </row>
    <row r="6612" spans="1:5" x14ac:dyDescent="0.2">
      <c r="A6612" s="4">
        <v>6607</v>
      </c>
      <c r="B6612" s="15">
        <f>'EstExp 12-20'!K427</f>
        <v>0</v>
      </c>
      <c r="C6612" s="5">
        <f t="shared" si="81"/>
        <v>6607</v>
      </c>
      <c r="D6612" s="5" t="s">
        <v>176</v>
      </c>
    </row>
    <row r="6613" spans="1:5" x14ac:dyDescent="0.2">
      <c r="A6613">
        <v>6608</v>
      </c>
      <c r="B6613" s="15">
        <f>'EstExp 12-20'!E429</f>
        <v>61000</v>
      </c>
      <c r="C6613" s="5">
        <f t="shared" si="81"/>
        <v>-54392</v>
      </c>
      <c r="D6613" s="5" t="s">
        <v>176</v>
      </c>
    </row>
    <row r="6614" spans="1:5" x14ac:dyDescent="0.2">
      <c r="A6614">
        <v>6609</v>
      </c>
      <c r="B6614" s="15">
        <f>'EstExp 12-20'!H429</f>
        <v>0</v>
      </c>
      <c r="C6614" s="5">
        <f t="shared" si="81"/>
        <v>6609</v>
      </c>
      <c r="D6614" s="5" t="s">
        <v>176</v>
      </c>
    </row>
    <row r="6615" spans="1:5" x14ac:dyDescent="0.2">
      <c r="A6615">
        <v>6610</v>
      </c>
      <c r="B6615" s="15">
        <f>'EstExp 12-20'!K429</f>
        <v>145500</v>
      </c>
      <c r="C6615" s="5">
        <f t="shared" si="81"/>
        <v>-138890</v>
      </c>
      <c r="D6615" s="5" t="s">
        <v>176</v>
      </c>
    </row>
    <row r="6616" spans="1:5" x14ac:dyDescent="0.2">
      <c r="A6616">
        <v>6611</v>
      </c>
      <c r="B6616" s="15">
        <f>'EstExp 12-20'!K430</f>
        <v>-33535</v>
      </c>
      <c r="C6616" s="5">
        <f t="shared" si="81"/>
        <v>40146</v>
      </c>
      <c r="D6616" s="5" t="s">
        <v>176</v>
      </c>
    </row>
    <row r="6617" spans="1:5" x14ac:dyDescent="0.2">
      <c r="A6617" s="3">
        <v>6612</v>
      </c>
      <c r="D6617" s="5" t="s">
        <v>176</v>
      </c>
      <c r="E6617" s="5" t="s">
        <v>254</v>
      </c>
    </row>
    <row r="6618" spans="1:5" x14ac:dyDescent="0.2">
      <c r="A6618" s="3">
        <v>6613</v>
      </c>
      <c r="D6618" s="5" t="s">
        <v>176</v>
      </c>
      <c r="E6618" s="5" t="s">
        <v>254</v>
      </c>
    </row>
    <row r="6619" spans="1:5" x14ac:dyDescent="0.2">
      <c r="A6619">
        <v>6614</v>
      </c>
      <c r="B6619" s="14">
        <f>'EstRev 6-11'!E105</f>
        <v>18500</v>
      </c>
      <c r="C6619" s="5">
        <f t="shared" si="81"/>
        <v>-11886</v>
      </c>
      <c r="D6619" s="5" t="s">
        <v>176</v>
      </c>
      <c r="E6619"/>
    </row>
    <row r="6620" spans="1:5" x14ac:dyDescent="0.2">
      <c r="A6620" s="3">
        <v>6615</v>
      </c>
      <c r="D6620" s="5" t="s">
        <v>176</v>
      </c>
      <c r="E6620" s="5" t="s">
        <v>254</v>
      </c>
    </row>
    <row r="6621" spans="1:5" x14ac:dyDescent="0.2">
      <c r="A6621" s="3">
        <v>6616</v>
      </c>
      <c r="D6621" s="5" t="s">
        <v>176</v>
      </c>
      <c r="E6621" s="5" t="s">
        <v>254</v>
      </c>
    </row>
    <row r="6622" spans="1:5" x14ac:dyDescent="0.2">
      <c r="A6622">
        <v>6617</v>
      </c>
      <c r="B6622" s="14">
        <f>'EstRev 6-11'!H105</f>
        <v>18500</v>
      </c>
      <c r="C6622" s="5">
        <f t="shared" si="81"/>
        <v>-11883</v>
      </c>
      <c r="D6622" s="5" t="s">
        <v>176</v>
      </c>
      <c r="E6622"/>
    </row>
    <row r="6623" spans="1:5" x14ac:dyDescent="0.2">
      <c r="A6623" s="3">
        <v>6618</v>
      </c>
      <c r="D6623" s="5" t="s">
        <v>176</v>
      </c>
      <c r="E6623" s="5" t="s">
        <v>254</v>
      </c>
    </row>
    <row r="6624" spans="1:5" x14ac:dyDescent="0.2">
      <c r="A6624" s="3">
        <v>6619</v>
      </c>
      <c r="D6624" s="5" t="s">
        <v>176</v>
      </c>
      <c r="E6624" s="5" t="s">
        <v>254</v>
      </c>
    </row>
    <row r="6625" spans="1:4" x14ac:dyDescent="0.2">
      <c r="A6625" s="3">
        <v>6620</v>
      </c>
      <c r="D6625" s="5" t="s">
        <v>176</v>
      </c>
    </row>
    <row r="6626" spans="1:4" x14ac:dyDescent="0.2">
      <c r="A6626">
        <v>6621</v>
      </c>
      <c r="B6626" s="14">
        <f>'EstExp 12-20'!C54</f>
        <v>0</v>
      </c>
      <c r="C6626" s="5">
        <f t="shared" si="81"/>
        <v>6621</v>
      </c>
      <c r="D6626" s="5" t="s">
        <v>176</v>
      </c>
    </row>
    <row r="6627" spans="1:4" x14ac:dyDescent="0.2">
      <c r="A6627">
        <v>6622</v>
      </c>
      <c r="B6627" s="14">
        <f>'EstExp 12-20'!D54</f>
        <v>0</v>
      </c>
      <c r="C6627" s="5">
        <f t="shared" si="81"/>
        <v>6622</v>
      </c>
      <c r="D6627" s="5" t="s">
        <v>176</v>
      </c>
    </row>
    <row r="6628" spans="1:4" x14ac:dyDescent="0.2">
      <c r="A6628">
        <v>6623</v>
      </c>
      <c r="B6628" s="14">
        <f>'EstExp 12-20'!E54</f>
        <v>0</v>
      </c>
      <c r="C6628" s="5">
        <f t="shared" si="81"/>
        <v>6623</v>
      </c>
      <c r="D6628" s="5" t="s">
        <v>176</v>
      </c>
    </row>
    <row r="6629" spans="1:4" x14ac:dyDescent="0.2">
      <c r="A6629">
        <v>6624</v>
      </c>
      <c r="B6629" s="14">
        <f>'EstExp 12-20'!F54</f>
        <v>0</v>
      </c>
      <c r="C6629" s="5">
        <f t="shared" si="81"/>
        <v>6624</v>
      </c>
      <c r="D6629" s="5" t="s">
        <v>176</v>
      </c>
    </row>
    <row r="6630" spans="1:4" x14ac:dyDescent="0.2">
      <c r="A6630">
        <v>6625</v>
      </c>
      <c r="B6630" s="14">
        <f>'EstExp 12-20'!G54</f>
        <v>0</v>
      </c>
      <c r="C6630" s="5">
        <f t="shared" si="81"/>
        <v>6625</v>
      </c>
      <c r="D6630" s="5" t="s">
        <v>176</v>
      </c>
    </row>
    <row r="6631" spans="1:4" x14ac:dyDescent="0.2">
      <c r="A6631">
        <v>6626</v>
      </c>
      <c r="B6631" s="14">
        <f>'EstExp 12-20'!H54</f>
        <v>0</v>
      </c>
      <c r="C6631" s="5">
        <f t="shared" si="81"/>
        <v>6626</v>
      </c>
      <c r="D6631" s="5" t="s">
        <v>176</v>
      </c>
    </row>
    <row r="6632" spans="1:4" x14ac:dyDescent="0.2">
      <c r="A6632">
        <v>6627</v>
      </c>
      <c r="B6632" s="14">
        <f>'EstExp 12-20'!I54</f>
        <v>0</v>
      </c>
      <c r="C6632" s="5">
        <f t="shared" si="81"/>
        <v>6627</v>
      </c>
      <c r="D6632" s="5" t="s">
        <v>176</v>
      </c>
    </row>
    <row r="6633" spans="1:4" x14ac:dyDescent="0.2">
      <c r="A6633">
        <v>6628</v>
      </c>
      <c r="B6633" s="14">
        <f>'EstExp 12-20'!J54</f>
        <v>0</v>
      </c>
      <c r="C6633" s="5">
        <f t="shared" si="81"/>
        <v>6628</v>
      </c>
      <c r="D6633" s="5" t="s">
        <v>176</v>
      </c>
    </row>
    <row r="6634" spans="1:4" x14ac:dyDescent="0.2">
      <c r="A6634">
        <v>6629</v>
      </c>
      <c r="B6634" s="14">
        <f>'EstExp 12-20'!K54</f>
        <v>0</v>
      </c>
      <c r="C6634" s="5">
        <f t="shared" si="81"/>
        <v>6629</v>
      </c>
      <c r="D6634" s="5" t="s">
        <v>176</v>
      </c>
    </row>
    <row r="6635" spans="1:4" x14ac:dyDescent="0.2">
      <c r="A6635">
        <v>6630</v>
      </c>
      <c r="B6635" s="14">
        <f>'EstExp 12-20'!H112</f>
        <v>0</v>
      </c>
      <c r="C6635" s="5">
        <f t="shared" si="81"/>
        <v>6630</v>
      </c>
      <c r="D6635" s="5" t="s">
        <v>176</v>
      </c>
    </row>
    <row r="6636" spans="1:4" x14ac:dyDescent="0.2">
      <c r="A6636">
        <v>6631</v>
      </c>
      <c r="B6636" s="14">
        <f>'EstExp 12-20'!K112</f>
        <v>0</v>
      </c>
      <c r="C6636" s="5">
        <f t="shared" si="81"/>
        <v>6631</v>
      </c>
      <c r="D6636" s="5" t="s">
        <v>176</v>
      </c>
    </row>
    <row r="6637" spans="1:4" x14ac:dyDescent="0.2">
      <c r="A6637">
        <v>6632</v>
      </c>
      <c r="B6637" s="14">
        <f>'EstExp 12-20'!H113</f>
        <v>0</v>
      </c>
      <c r="C6637" s="5">
        <f t="shared" si="81"/>
        <v>6632</v>
      </c>
      <c r="D6637" s="5" t="s">
        <v>176</v>
      </c>
    </row>
    <row r="6638" spans="1:4" x14ac:dyDescent="0.2">
      <c r="A6638">
        <v>6633</v>
      </c>
      <c r="B6638" s="14">
        <f>'EstExp 12-20'!K113</f>
        <v>0</v>
      </c>
      <c r="C6638" s="5">
        <f t="shared" si="81"/>
        <v>6633</v>
      </c>
      <c r="D6638" s="5" t="s">
        <v>176</v>
      </c>
    </row>
    <row r="6639" spans="1:4" x14ac:dyDescent="0.2">
      <c r="A6639">
        <v>6634</v>
      </c>
      <c r="B6639" s="14">
        <f>'EstExp 12-20'!H151</f>
        <v>0</v>
      </c>
      <c r="C6639" s="5">
        <f t="shared" si="81"/>
        <v>6634</v>
      </c>
      <c r="D6639" s="5" t="s">
        <v>176</v>
      </c>
    </row>
    <row r="6640" spans="1:4" x14ac:dyDescent="0.2">
      <c r="A6640">
        <v>6635</v>
      </c>
      <c r="B6640" s="14">
        <f>'EstExp 12-20'!K151</f>
        <v>0</v>
      </c>
      <c r="C6640" s="5">
        <f t="shared" si="81"/>
        <v>6635</v>
      </c>
      <c r="D6640" s="5" t="s">
        <v>176</v>
      </c>
    </row>
    <row r="6641" spans="1:4" x14ac:dyDescent="0.2">
      <c r="A6641">
        <v>6636</v>
      </c>
      <c r="B6641" s="14">
        <f>'EstExp 12-20'!H152</f>
        <v>0</v>
      </c>
      <c r="C6641" s="5">
        <f t="shared" si="81"/>
        <v>6636</v>
      </c>
      <c r="D6641" s="5" t="s">
        <v>176</v>
      </c>
    </row>
    <row r="6642" spans="1:4" x14ac:dyDescent="0.2">
      <c r="A6642">
        <v>6637</v>
      </c>
      <c r="B6642" s="14">
        <f>'EstExp 12-20'!K152</f>
        <v>0</v>
      </c>
      <c r="C6642" s="5">
        <f t="shared" si="81"/>
        <v>6637</v>
      </c>
      <c r="D6642" s="5" t="s">
        <v>176</v>
      </c>
    </row>
    <row r="6643" spans="1:4" x14ac:dyDescent="0.2">
      <c r="A6643">
        <v>6638</v>
      </c>
      <c r="B6643" s="14">
        <f>'EstExp 12-20'!H209</f>
        <v>0</v>
      </c>
      <c r="C6643" s="5">
        <f t="shared" si="81"/>
        <v>6638</v>
      </c>
      <c r="D6643" s="5" t="s">
        <v>176</v>
      </c>
    </row>
    <row r="6644" spans="1:4" x14ac:dyDescent="0.2">
      <c r="A6644">
        <v>6639</v>
      </c>
      <c r="B6644" s="14">
        <f>'EstExp 12-20'!K209</f>
        <v>0</v>
      </c>
      <c r="C6644" s="5">
        <f t="shared" si="81"/>
        <v>6639</v>
      </c>
      <c r="D6644" s="5" t="s">
        <v>176</v>
      </c>
    </row>
    <row r="6645" spans="1:4" x14ac:dyDescent="0.2">
      <c r="A6645">
        <v>6640</v>
      </c>
      <c r="B6645" s="14">
        <f>'EstExp 12-20'!H211</f>
        <v>0</v>
      </c>
      <c r="C6645" s="5">
        <f t="shared" si="81"/>
        <v>6640</v>
      </c>
      <c r="D6645" s="5" t="s">
        <v>176</v>
      </c>
    </row>
    <row r="6646" spans="1:4" x14ac:dyDescent="0.2">
      <c r="A6646">
        <v>6641</v>
      </c>
      <c r="B6646" s="14">
        <f>'EstExp 12-20'!K211</f>
        <v>0</v>
      </c>
      <c r="C6646" s="5">
        <f t="shared" si="81"/>
        <v>6641</v>
      </c>
      <c r="D6646" s="5" t="s">
        <v>176</v>
      </c>
    </row>
    <row r="6647" spans="1:4" x14ac:dyDescent="0.2">
      <c r="A6647" s="3">
        <v>6642</v>
      </c>
      <c r="D6647" s="5" t="s">
        <v>176</v>
      </c>
    </row>
    <row r="6648" spans="1:4" x14ac:dyDescent="0.2">
      <c r="A6648" s="3">
        <v>6643</v>
      </c>
      <c r="D6648" s="5" t="s">
        <v>176</v>
      </c>
    </row>
    <row r="6649" spans="1:4" x14ac:dyDescent="0.2">
      <c r="A6649" s="3">
        <v>6644</v>
      </c>
      <c r="D6649" s="5" t="s">
        <v>176</v>
      </c>
    </row>
    <row r="6650" spans="1:4" x14ac:dyDescent="0.2">
      <c r="A6650" s="3">
        <v>6645</v>
      </c>
      <c r="D6650" s="5" t="s">
        <v>176</v>
      </c>
    </row>
    <row r="6651" spans="1:4" x14ac:dyDescent="0.2">
      <c r="A6651" s="3">
        <v>6646</v>
      </c>
      <c r="D6651" s="5" t="s">
        <v>176</v>
      </c>
    </row>
    <row r="6652" spans="1:4" x14ac:dyDescent="0.2">
      <c r="A6652" s="3">
        <v>6647</v>
      </c>
      <c r="D6652" s="5" t="s">
        <v>176</v>
      </c>
    </row>
    <row r="6653" spans="1:4" x14ac:dyDescent="0.2">
      <c r="A6653" s="3">
        <v>6648</v>
      </c>
      <c r="D6653" s="5" t="s">
        <v>176</v>
      </c>
    </row>
    <row r="6654" spans="1:4" x14ac:dyDescent="0.2">
      <c r="A6654" s="3">
        <v>6649</v>
      </c>
      <c r="D6654" s="5" t="s">
        <v>176</v>
      </c>
    </row>
    <row r="6655" spans="1:4" x14ac:dyDescent="0.2">
      <c r="A6655" s="3">
        <v>6650</v>
      </c>
      <c r="D6655" s="5" t="s">
        <v>176</v>
      </c>
    </row>
    <row r="6656" spans="1:4" x14ac:dyDescent="0.2">
      <c r="A6656" s="3">
        <v>6651</v>
      </c>
      <c r="D6656" s="5" t="s">
        <v>176</v>
      </c>
    </row>
    <row r="6657" spans="1:4" x14ac:dyDescent="0.2">
      <c r="A6657" s="3">
        <v>6652</v>
      </c>
      <c r="D6657" s="5" t="s">
        <v>176</v>
      </c>
    </row>
    <row r="6658" spans="1:4" x14ac:dyDescent="0.2">
      <c r="A6658" s="3">
        <v>6653</v>
      </c>
      <c r="D6658" s="5" t="s">
        <v>176</v>
      </c>
    </row>
    <row r="6659" spans="1:4" x14ac:dyDescent="0.2">
      <c r="A6659" s="3">
        <v>6654</v>
      </c>
      <c r="D6659" s="5" t="s">
        <v>176</v>
      </c>
    </row>
    <row r="6660" spans="1:4" x14ac:dyDescent="0.2">
      <c r="A6660" s="3">
        <v>6655</v>
      </c>
      <c r="D6660" s="5" t="s">
        <v>176</v>
      </c>
    </row>
    <row r="6661" spans="1:4" x14ac:dyDescent="0.2">
      <c r="A6661" s="3">
        <v>6656</v>
      </c>
      <c r="D6661" s="5" t="s">
        <v>176</v>
      </c>
    </row>
    <row r="6662" spans="1:4" x14ac:dyDescent="0.2">
      <c r="A6662" s="3">
        <v>6657</v>
      </c>
      <c r="D6662" s="5" t="s">
        <v>176</v>
      </c>
    </row>
    <row r="6663" spans="1:4" x14ac:dyDescent="0.2">
      <c r="A6663" s="3">
        <v>6658</v>
      </c>
      <c r="D6663" s="5" t="s">
        <v>176</v>
      </c>
    </row>
    <row r="6664" spans="1:4" x14ac:dyDescent="0.2">
      <c r="A6664" s="3">
        <v>6659</v>
      </c>
      <c r="D6664" s="5" t="s">
        <v>176</v>
      </c>
    </row>
    <row r="6665" spans="1:4" x14ac:dyDescent="0.2">
      <c r="A6665">
        <v>6660</v>
      </c>
      <c r="B6665" s="14">
        <f>'EstExp 12-20'!H449</f>
        <v>0</v>
      </c>
      <c r="C6665" s="5">
        <f t="shared" ref="C6665:C6727" si="82">A6665-B6665</f>
        <v>6660</v>
      </c>
      <c r="D6665" s="5" t="s">
        <v>176</v>
      </c>
    </row>
    <row r="6666" spans="1:4" x14ac:dyDescent="0.2">
      <c r="A6666">
        <v>6661</v>
      </c>
      <c r="B6666" s="14">
        <f>'EstExp 12-20'!K449</f>
        <v>0</v>
      </c>
      <c r="C6666" s="5">
        <f t="shared" si="82"/>
        <v>6661</v>
      </c>
      <c r="D6666" s="5" t="s">
        <v>176</v>
      </c>
    </row>
    <row r="6667" spans="1:4" x14ac:dyDescent="0.2">
      <c r="A6667">
        <v>6662</v>
      </c>
      <c r="B6667" s="14">
        <f>'EstExp 12-20'!H450</f>
        <v>0</v>
      </c>
      <c r="C6667" s="5">
        <f t="shared" si="82"/>
        <v>6662</v>
      </c>
      <c r="D6667" s="5" t="s">
        <v>176</v>
      </c>
    </row>
    <row r="6668" spans="1:4" x14ac:dyDescent="0.2">
      <c r="A6668">
        <v>6663</v>
      </c>
      <c r="B6668" s="14">
        <f>'EstExp 12-20'!K450</f>
        <v>0</v>
      </c>
      <c r="C6668" s="5">
        <f t="shared" si="82"/>
        <v>6663</v>
      </c>
      <c r="D6668" s="5" t="s">
        <v>176</v>
      </c>
    </row>
    <row r="6669" spans="1:4" x14ac:dyDescent="0.2">
      <c r="A6669">
        <v>6664</v>
      </c>
      <c r="B6669" s="14">
        <f>'EstRev 6-11'!C225</f>
        <v>0</v>
      </c>
      <c r="C6669" s="5">
        <f t="shared" si="82"/>
        <v>6664</v>
      </c>
      <c r="D6669" s="5" t="s">
        <v>176</v>
      </c>
    </row>
    <row r="6670" spans="1:4" x14ac:dyDescent="0.2">
      <c r="A6670">
        <v>6665</v>
      </c>
      <c r="B6670" s="14">
        <f>'EstRev 6-11'!C226</f>
        <v>0</v>
      </c>
      <c r="C6670" s="5">
        <f t="shared" si="82"/>
        <v>6665</v>
      </c>
      <c r="D6670" s="5" t="s">
        <v>176</v>
      </c>
    </row>
    <row r="6671" spans="1:4" x14ac:dyDescent="0.2">
      <c r="A6671">
        <v>6666</v>
      </c>
      <c r="B6671" s="14">
        <f>'EstRev 6-11'!C227</f>
        <v>0</v>
      </c>
      <c r="C6671" s="5">
        <f t="shared" si="82"/>
        <v>6666</v>
      </c>
      <c r="D6671" s="5" t="s">
        <v>176</v>
      </c>
    </row>
    <row r="6672" spans="1:4" x14ac:dyDescent="0.2">
      <c r="A6672">
        <v>6667</v>
      </c>
      <c r="B6672" s="14">
        <f>'EstRev 6-11'!C228</f>
        <v>0</v>
      </c>
      <c r="C6672" s="5">
        <f t="shared" si="82"/>
        <v>6667</v>
      </c>
      <c r="D6672" s="5" t="s">
        <v>176</v>
      </c>
    </row>
    <row r="6673" spans="1:4" x14ac:dyDescent="0.2">
      <c r="A6673">
        <v>6668</v>
      </c>
      <c r="B6673" s="14">
        <f>'EstRev 6-11'!C229</f>
        <v>0</v>
      </c>
      <c r="C6673" s="5">
        <f t="shared" si="82"/>
        <v>6668</v>
      </c>
      <c r="D6673" s="5" t="s">
        <v>176</v>
      </c>
    </row>
    <row r="6674" spans="1:4" x14ac:dyDescent="0.2">
      <c r="A6674">
        <v>6669</v>
      </c>
      <c r="B6674" s="14">
        <f>'EstRev 6-11'!C230</f>
        <v>0</v>
      </c>
      <c r="C6674" s="5">
        <f t="shared" si="82"/>
        <v>6669</v>
      </c>
      <c r="D6674" s="5" t="s">
        <v>176</v>
      </c>
    </row>
    <row r="6675" spans="1:4" x14ac:dyDescent="0.2">
      <c r="A6675">
        <v>6670</v>
      </c>
      <c r="B6675" s="14">
        <f>'EstRev 6-11'!C231</f>
        <v>0</v>
      </c>
      <c r="C6675" s="5">
        <f t="shared" si="82"/>
        <v>6670</v>
      </c>
      <c r="D6675" s="5" t="s">
        <v>176</v>
      </c>
    </row>
    <row r="6676" spans="1:4" x14ac:dyDescent="0.2">
      <c r="A6676">
        <v>6671</v>
      </c>
      <c r="B6676" s="14">
        <f>'EstRev 6-11'!C232</f>
        <v>0</v>
      </c>
      <c r="C6676" s="5">
        <f t="shared" si="82"/>
        <v>6671</v>
      </c>
      <c r="D6676" s="5" t="s">
        <v>176</v>
      </c>
    </row>
    <row r="6677" spans="1:4" x14ac:dyDescent="0.2">
      <c r="A6677">
        <v>6672</v>
      </c>
      <c r="B6677" s="14">
        <f>'EstRev 6-11'!C233</f>
        <v>0</v>
      </c>
      <c r="C6677" s="5">
        <f t="shared" si="82"/>
        <v>6672</v>
      </c>
      <c r="D6677" s="5" t="s">
        <v>176</v>
      </c>
    </row>
    <row r="6678" spans="1:4" x14ac:dyDescent="0.2">
      <c r="A6678">
        <v>6673</v>
      </c>
      <c r="B6678" s="14">
        <f>'EstRev 6-11'!C234</f>
        <v>0</v>
      </c>
      <c r="C6678" s="5">
        <f t="shared" si="82"/>
        <v>6673</v>
      </c>
      <c r="D6678" s="5" t="s">
        <v>176</v>
      </c>
    </row>
    <row r="6679" spans="1:4" x14ac:dyDescent="0.2">
      <c r="A6679">
        <v>6674</v>
      </c>
      <c r="B6679" s="14">
        <f>'EstRev 6-11'!C235</f>
        <v>0</v>
      </c>
      <c r="C6679" s="5">
        <f t="shared" si="82"/>
        <v>6674</v>
      </c>
      <c r="D6679" s="5" t="s">
        <v>176</v>
      </c>
    </row>
    <row r="6680" spans="1:4" x14ac:dyDescent="0.2">
      <c r="A6680">
        <v>6675</v>
      </c>
      <c r="B6680" s="14">
        <f>'EstRev 6-11'!C236</f>
        <v>0</v>
      </c>
      <c r="C6680" s="5">
        <f t="shared" si="82"/>
        <v>6675</v>
      </c>
      <c r="D6680" s="5" t="s">
        <v>176</v>
      </c>
    </row>
    <row r="6681" spans="1:4" x14ac:dyDescent="0.2">
      <c r="A6681">
        <v>6676</v>
      </c>
      <c r="B6681" s="14">
        <f>'EstRev 6-11'!C237</f>
        <v>0</v>
      </c>
      <c r="C6681" s="5">
        <f t="shared" si="82"/>
        <v>6676</v>
      </c>
      <c r="D6681" s="5" t="s">
        <v>176</v>
      </c>
    </row>
    <row r="6682" spans="1:4" x14ac:dyDescent="0.2">
      <c r="A6682">
        <v>6677</v>
      </c>
      <c r="B6682" s="14">
        <f>'EstRev 6-11'!C238</f>
        <v>0</v>
      </c>
      <c r="C6682" s="5">
        <f t="shared" si="82"/>
        <v>6677</v>
      </c>
      <c r="D6682" s="5" t="s">
        <v>176</v>
      </c>
    </row>
    <row r="6683" spans="1:4" x14ac:dyDescent="0.2">
      <c r="A6683">
        <v>6678</v>
      </c>
      <c r="B6683" s="14">
        <f>'EstRev 6-11'!C239</f>
        <v>0</v>
      </c>
      <c r="C6683" s="5">
        <f t="shared" si="82"/>
        <v>6678</v>
      </c>
      <c r="D6683" s="5" t="s">
        <v>176</v>
      </c>
    </row>
    <row r="6684" spans="1:4" x14ac:dyDescent="0.2">
      <c r="A6684">
        <v>6679</v>
      </c>
      <c r="B6684" s="14">
        <f>'EstRev 6-11'!C240</f>
        <v>0</v>
      </c>
      <c r="C6684" s="5">
        <f t="shared" si="82"/>
        <v>6679</v>
      </c>
      <c r="D6684" s="5" t="s">
        <v>176</v>
      </c>
    </row>
    <row r="6685" spans="1:4" x14ac:dyDescent="0.2">
      <c r="A6685">
        <v>6680</v>
      </c>
      <c r="B6685" s="14">
        <f>'EstRev 6-11'!C241</f>
        <v>0</v>
      </c>
      <c r="C6685" s="5">
        <f t="shared" si="82"/>
        <v>6680</v>
      </c>
      <c r="D6685" s="5" t="s">
        <v>176</v>
      </c>
    </row>
    <row r="6686" spans="1:4" x14ac:dyDescent="0.2">
      <c r="A6686">
        <v>6681</v>
      </c>
      <c r="B6686" s="14">
        <f>'EstRev 6-11'!C242</f>
        <v>0</v>
      </c>
      <c r="C6686" s="5">
        <f t="shared" si="82"/>
        <v>6681</v>
      </c>
      <c r="D6686" s="5" t="s">
        <v>176</v>
      </c>
    </row>
    <row r="6687" spans="1:4" x14ac:dyDescent="0.2">
      <c r="A6687">
        <v>6682</v>
      </c>
      <c r="B6687" s="14">
        <f>'EstRev 6-11'!C243</f>
        <v>0</v>
      </c>
      <c r="C6687" s="5">
        <f t="shared" si="82"/>
        <v>6682</v>
      </c>
      <c r="D6687" s="5" t="s">
        <v>176</v>
      </c>
    </row>
    <row r="6688" spans="1:4" x14ac:dyDescent="0.2">
      <c r="A6688">
        <v>6683</v>
      </c>
      <c r="B6688" s="14">
        <f>'EstRev 6-11'!C244</f>
        <v>0</v>
      </c>
      <c r="C6688" s="5">
        <f t="shared" si="82"/>
        <v>6683</v>
      </c>
      <c r="D6688" s="5" t="s">
        <v>176</v>
      </c>
    </row>
    <row r="6689" spans="1:4" x14ac:dyDescent="0.2">
      <c r="A6689">
        <v>6684</v>
      </c>
      <c r="B6689" s="14">
        <f>'EstRev 6-11'!C245</f>
        <v>0</v>
      </c>
      <c r="C6689" s="5">
        <f t="shared" si="82"/>
        <v>6684</v>
      </c>
      <c r="D6689" s="5" t="s">
        <v>176</v>
      </c>
    </row>
    <row r="6690" spans="1:4" x14ac:dyDescent="0.2">
      <c r="A6690">
        <v>6685</v>
      </c>
      <c r="B6690" s="14">
        <f>'EstRev 6-11'!C246</f>
        <v>0</v>
      </c>
      <c r="C6690" s="5">
        <f t="shared" si="82"/>
        <v>6685</v>
      </c>
      <c r="D6690" s="5" t="s">
        <v>176</v>
      </c>
    </row>
    <row r="6691" spans="1:4" x14ac:dyDescent="0.2">
      <c r="A6691">
        <v>6686</v>
      </c>
      <c r="B6691" s="14">
        <f>'EstRev 6-11'!C247</f>
        <v>0</v>
      </c>
      <c r="C6691" s="5">
        <f t="shared" si="82"/>
        <v>6686</v>
      </c>
      <c r="D6691" s="5" t="s">
        <v>176</v>
      </c>
    </row>
    <row r="6692" spans="1:4" x14ac:dyDescent="0.2">
      <c r="A6692">
        <v>6687</v>
      </c>
      <c r="B6692" s="14">
        <f>'EstRev 6-11'!C248</f>
        <v>0</v>
      </c>
      <c r="C6692" s="5">
        <f t="shared" si="82"/>
        <v>6687</v>
      </c>
      <c r="D6692" s="5" t="s">
        <v>176</v>
      </c>
    </row>
    <row r="6693" spans="1:4" x14ac:dyDescent="0.2">
      <c r="A6693">
        <v>6688</v>
      </c>
      <c r="B6693" s="14">
        <f>'EstRev 6-11'!C249</f>
        <v>0</v>
      </c>
      <c r="C6693" s="5">
        <f t="shared" si="82"/>
        <v>6688</v>
      </c>
      <c r="D6693" s="5" t="s">
        <v>176</v>
      </c>
    </row>
    <row r="6694" spans="1:4" x14ac:dyDescent="0.2">
      <c r="A6694">
        <v>6689</v>
      </c>
      <c r="B6694" s="14">
        <f>'EstRev 6-11'!C250</f>
        <v>0</v>
      </c>
      <c r="C6694" s="5">
        <f t="shared" si="82"/>
        <v>6689</v>
      </c>
      <c r="D6694" s="5" t="s">
        <v>176</v>
      </c>
    </row>
    <row r="6695" spans="1:4" x14ac:dyDescent="0.2">
      <c r="A6695">
        <v>6690</v>
      </c>
      <c r="B6695" s="14">
        <f>'EstRev 6-11'!C251</f>
        <v>0</v>
      </c>
      <c r="C6695" s="5">
        <f t="shared" si="82"/>
        <v>6690</v>
      </c>
      <c r="D6695" s="5" t="s">
        <v>176</v>
      </c>
    </row>
    <row r="6696" spans="1:4" x14ac:dyDescent="0.2">
      <c r="A6696">
        <v>6691</v>
      </c>
      <c r="B6696" s="14">
        <f>'EstRev 6-11'!C252</f>
        <v>0</v>
      </c>
      <c r="C6696" s="5">
        <f t="shared" si="82"/>
        <v>6691</v>
      </c>
      <c r="D6696" s="5" t="s">
        <v>176</v>
      </c>
    </row>
    <row r="6697" spans="1:4" x14ac:dyDescent="0.2">
      <c r="A6697">
        <v>6692</v>
      </c>
      <c r="B6697" s="14">
        <f>'EstRev 6-11'!C253</f>
        <v>0</v>
      </c>
      <c r="C6697" s="5">
        <f t="shared" si="82"/>
        <v>6692</v>
      </c>
      <c r="D6697" s="5" t="s">
        <v>176</v>
      </c>
    </row>
    <row r="6698" spans="1:4" x14ac:dyDescent="0.2">
      <c r="A6698">
        <v>6693</v>
      </c>
      <c r="B6698" s="14">
        <f>'EstRev 6-11'!C254</f>
        <v>0</v>
      </c>
      <c r="C6698" s="5">
        <f t="shared" si="82"/>
        <v>6693</v>
      </c>
      <c r="D6698" s="5" t="s">
        <v>176</v>
      </c>
    </row>
    <row r="6699" spans="1:4" x14ac:dyDescent="0.2">
      <c r="A6699">
        <v>6694</v>
      </c>
      <c r="B6699" s="14">
        <f>'EstRev 6-11'!D225</f>
        <v>0</v>
      </c>
      <c r="C6699" s="5">
        <f t="shared" si="82"/>
        <v>6694</v>
      </c>
      <c r="D6699" s="5" t="s">
        <v>176</v>
      </c>
    </row>
    <row r="6700" spans="1:4" x14ac:dyDescent="0.2">
      <c r="A6700">
        <v>6695</v>
      </c>
      <c r="B6700" s="14">
        <f>'EstRev 6-11'!D226</f>
        <v>0</v>
      </c>
      <c r="C6700" s="5">
        <f t="shared" si="82"/>
        <v>6695</v>
      </c>
      <c r="D6700" s="5" t="s">
        <v>176</v>
      </c>
    </row>
    <row r="6701" spans="1:4" x14ac:dyDescent="0.2">
      <c r="A6701">
        <v>6696</v>
      </c>
      <c r="B6701" s="14">
        <f>'EstRev 6-11'!D227</f>
        <v>0</v>
      </c>
      <c r="C6701" s="5">
        <f t="shared" si="82"/>
        <v>6696</v>
      </c>
      <c r="D6701" s="5" t="s">
        <v>176</v>
      </c>
    </row>
    <row r="6702" spans="1:4" x14ac:dyDescent="0.2">
      <c r="A6702">
        <v>6697</v>
      </c>
      <c r="B6702" s="14">
        <f>'EstRev 6-11'!D228</f>
        <v>0</v>
      </c>
      <c r="C6702" s="5">
        <f t="shared" si="82"/>
        <v>6697</v>
      </c>
      <c r="D6702" s="5" t="s">
        <v>176</v>
      </c>
    </row>
    <row r="6703" spans="1:4" x14ac:dyDescent="0.2">
      <c r="A6703">
        <v>6698</v>
      </c>
      <c r="B6703" s="14">
        <f>'EstRev 6-11'!D229</f>
        <v>0</v>
      </c>
      <c r="C6703" s="5">
        <f t="shared" si="82"/>
        <v>6698</v>
      </c>
      <c r="D6703" s="5" t="s">
        <v>176</v>
      </c>
    </row>
    <row r="6704" spans="1:4" x14ac:dyDescent="0.2">
      <c r="A6704" s="3">
        <v>6699</v>
      </c>
    </row>
    <row r="6705" spans="1:4" x14ac:dyDescent="0.2">
      <c r="A6705">
        <v>6700</v>
      </c>
      <c r="B6705" s="14">
        <f>'EstRev 6-11'!D230</f>
        <v>0</v>
      </c>
      <c r="C6705" s="5">
        <f t="shared" si="82"/>
        <v>6700</v>
      </c>
      <c r="D6705" s="5" t="s">
        <v>176</v>
      </c>
    </row>
    <row r="6706" spans="1:4" x14ac:dyDescent="0.2">
      <c r="A6706">
        <v>6701</v>
      </c>
      <c r="B6706" s="14">
        <f>'EstRev 6-11'!D231</f>
        <v>0</v>
      </c>
      <c r="C6706" s="5">
        <f t="shared" si="82"/>
        <v>6701</v>
      </c>
      <c r="D6706" s="5" t="s">
        <v>176</v>
      </c>
    </row>
    <row r="6707" spans="1:4" x14ac:dyDescent="0.2">
      <c r="A6707">
        <v>6702</v>
      </c>
      <c r="B6707" s="14">
        <f>'EstRev 6-11'!D232</f>
        <v>0</v>
      </c>
      <c r="C6707" s="5">
        <f t="shared" si="82"/>
        <v>6702</v>
      </c>
      <c r="D6707" s="5" t="s">
        <v>176</v>
      </c>
    </row>
    <row r="6708" spans="1:4" x14ac:dyDescent="0.2">
      <c r="A6708">
        <v>6703</v>
      </c>
      <c r="B6708" s="14">
        <f>'EstRev 6-11'!D233</f>
        <v>0</v>
      </c>
      <c r="C6708" s="5">
        <f t="shared" si="82"/>
        <v>6703</v>
      </c>
      <c r="D6708" s="5" t="s">
        <v>176</v>
      </c>
    </row>
    <row r="6709" spans="1:4" x14ac:dyDescent="0.2">
      <c r="A6709">
        <v>6704</v>
      </c>
      <c r="B6709" s="14">
        <f>'EstRev 6-11'!D234</f>
        <v>0</v>
      </c>
      <c r="C6709" s="5">
        <f t="shared" si="82"/>
        <v>6704</v>
      </c>
      <c r="D6709" s="5" t="s">
        <v>176</v>
      </c>
    </row>
    <row r="6710" spans="1:4" x14ac:dyDescent="0.2">
      <c r="A6710">
        <v>6705</v>
      </c>
      <c r="B6710" s="14">
        <f>'EstRev 6-11'!D235</f>
        <v>0</v>
      </c>
      <c r="C6710" s="5">
        <f t="shared" si="82"/>
        <v>6705</v>
      </c>
      <c r="D6710" s="5" t="s">
        <v>176</v>
      </c>
    </row>
    <row r="6711" spans="1:4" x14ac:dyDescent="0.2">
      <c r="A6711">
        <v>6706</v>
      </c>
      <c r="B6711" s="14">
        <f>'EstRev 6-11'!D236</f>
        <v>0</v>
      </c>
      <c r="C6711" s="5">
        <f t="shared" si="82"/>
        <v>6706</v>
      </c>
      <c r="D6711" s="5" t="s">
        <v>176</v>
      </c>
    </row>
    <row r="6712" spans="1:4" x14ac:dyDescent="0.2">
      <c r="A6712">
        <v>6707</v>
      </c>
      <c r="B6712" s="14">
        <f>'EstRev 6-11'!D237</f>
        <v>0</v>
      </c>
      <c r="C6712" s="5">
        <f t="shared" si="82"/>
        <v>6707</v>
      </c>
      <c r="D6712" s="5" t="s">
        <v>176</v>
      </c>
    </row>
    <row r="6713" spans="1:4" x14ac:dyDescent="0.2">
      <c r="A6713">
        <v>6708</v>
      </c>
      <c r="B6713" s="14">
        <f>'EstRev 6-11'!D238</f>
        <v>0</v>
      </c>
      <c r="C6713" s="5">
        <f t="shared" si="82"/>
        <v>6708</v>
      </c>
      <c r="D6713" s="5" t="s">
        <v>176</v>
      </c>
    </row>
    <row r="6714" spans="1:4" x14ac:dyDescent="0.2">
      <c r="A6714">
        <v>6709</v>
      </c>
      <c r="B6714" s="14">
        <f>'EstRev 6-11'!D239</f>
        <v>0</v>
      </c>
      <c r="C6714" s="5">
        <f t="shared" si="82"/>
        <v>6709</v>
      </c>
      <c r="D6714" s="5" t="s">
        <v>176</v>
      </c>
    </row>
    <row r="6715" spans="1:4" x14ac:dyDescent="0.2">
      <c r="A6715">
        <v>6710</v>
      </c>
      <c r="B6715" s="14">
        <f>'EstRev 6-11'!D240</f>
        <v>0</v>
      </c>
      <c r="C6715" s="5">
        <f t="shared" si="82"/>
        <v>6710</v>
      </c>
      <c r="D6715" s="5" t="s">
        <v>176</v>
      </c>
    </row>
    <row r="6716" spans="1:4" x14ac:dyDescent="0.2">
      <c r="A6716">
        <v>6711</v>
      </c>
      <c r="B6716" s="14">
        <f>'EstRev 6-11'!D241</f>
        <v>0</v>
      </c>
      <c r="C6716" s="5">
        <f t="shared" si="82"/>
        <v>6711</v>
      </c>
      <c r="D6716" s="5" t="s">
        <v>176</v>
      </c>
    </row>
    <row r="6717" spans="1:4" x14ac:dyDescent="0.2">
      <c r="A6717">
        <v>6712</v>
      </c>
      <c r="B6717" s="14">
        <f>'EstRev 6-11'!D242</f>
        <v>0</v>
      </c>
      <c r="C6717" s="5">
        <f t="shared" si="82"/>
        <v>6712</v>
      </c>
      <c r="D6717" s="5" t="s">
        <v>176</v>
      </c>
    </row>
    <row r="6718" spans="1:4" x14ac:dyDescent="0.2">
      <c r="A6718">
        <v>6713</v>
      </c>
      <c r="B6718" s="14">
        <f>'EstRev 6-11'!D243</f>
        <v>0</v>
      </c>
      <c r="C6718" s="5">
        <f t="shared" si="82"/>
        <v>6713</v>
      </c>
      <c r="D6718" s="5" t="s">
        <v>176</v>
      </c>
    </row>
    <row r="6719" spans="1:4" x14ac:dyDescent="0.2">
      <c r="A6719">
        <v>6714</v>
      </c>
      <c r="B6719" s="14">
        <f>'EstRev 6-11'!D244</f>
        <v>0</v>
      </c>
      <c r="C6719" s="5">
        <f t="shared" si="82"/>
        <v>6714</v>
      </c>
      <c r="D6719" s="5" t="s">
        <v>176</v>
      </c>
    </row>
    <row r="6720" spans="1:4" x14ac:dyDescent="0.2">
      <c r="A6720">
        <v>6715</v>
      </c>
      <c r="B6720" s="14">
        <f>'EstRev 6-11'!D245</f>
        <v>0</v>
      </c>
      <c r="C6720" s="5">
        <f t="shared" si="82"/>
        <v>6715</v>
      </c>
      <c r="D6720" s="5" t="s">
        <v>176</v>
      </c>
    </row>
    <row r="6721" spans="1:4" x14ac:dyDescent="0.2">
      <c r="A6721">
        <v>6716</v>
      </c>
      <c r="B6721" s="14">
        <f>'EstRev 6-11'!D246</f>
        <v>0</v>
      </c>
      <c r="C6721" s="5">
        <f t="shared" si="82"/>
        <v>6716</v>
      </c>
      <c r="D6721" s="5" t="s">
        <v>176</v>
      </c>
    </row>
    <row r="6722" spans="1:4" x14ac:dyDescent="0.2">
      <c r="A6722">
        <v>6717</v>
      </c>
      <c r="B6722" s="14">
        <f>'EstRev 6-11'!D247</f>
        <v>0</v>
      </c>
      <c r="C6722" s="5">
        <f t="shared" si="82"/>
        <v>6717</v>
      </c>
      <c r="D6722" s="5" t="s">
        <v>176</v>
      </c>
    </row>
    <row r="6723" spans="1:4" x14ac:dyDescent="0.2">
      <c r="A6723">
        <v>6718</v>
      </c>
      <c r="B6723" s="14">
        <f>'EstRev 6-11'!D248</f>
        <v>0</v>
      </c>
      <c r="C6723" s="5">
        <f t="shared" si="82"/>
        <v>6718</v>
      </c>
      <c r="D6723" s="5" t="s">
        <v>176</v>
      </c>
    </row>
    <row r="6724" spans="1:4" x14ac:dyDescent="0.2">
      <c r="A6724">
        <v>6719</v>
      </c>
      <c r="B6724" s="14">
        <f>'EstRev 6-11'!D249</f>
        <v>0</v>
      </c>
      <c r="C6724" s="5">
        <f t="shared" si="82"/>
        <v>6719</v>
      </c>
      <c r="D6724" s="5" t="s">
        <v>176</v>
      </c>
    </row>
    <row r="6725" spans="1:4" x14ac:dyDescent="0.2">
      <c r="A6725">
        <v>6720</v>
      </c>
      <c r="B6725" s="14">
        <f>'EstRev 6-11'!D250</f>
        <v>0</v>
      </c>
      <c r="C6725" s="5">
        <f t="shared" si="82"/>
        <v>6720</v>
      </c>
      <c r="D6725" s="5" t="s">
        <v>176</v>
      </c>
    </row>
    <row r="6726" spans="1:4" x14ac:dyDescent="0.2">
      <c r="A6726">
        <v>6721</v>
      </c>
      <c r="B6726" s="14">
        <f>'EstRev 6-11'!D251</f>
        <v>0</v>
      </c>
      <c r="C6726" s="5">
        <f t="shared" si="82"/>
        <v>6721</v>
      </c>
      <c r="D6726" s="5" t="s">
        <v>176</v>
      </c>
    </row>
    <row r="6727" spans="1:4" x14ac:dyDescent="0.2">
      <c r="A6727">
        <v>6722</v>
      </c>
      <c r="B6727" s="14">
        <f>'EstRev 6-11'!D252</f>
        <v>0</v>
      </c>
      <c r="C6727" s="5">
        <f t="shared" si="82"/>
        <v>6722</v>
      </c>
      <c r="D6727" s="5" t="s">
        <v>176</v>
      </c>
    </row>
    <row r="6728" spans="1:4" x14ac:dyDescent="0.2">
      <c r="A6728">
        <v>6723</v>
      </c>
      <c r="B6728" s="14">
        <f>'EstRev 6-11'!D253</f>
        <v>0</v>
      </c>
      <c r="C6728" s="5">
        <f t="shared" ref="C6728:C6791" si="83">A6728-B6728</f>
        <v>6723</v>
      </c>
      <c r="D6728" s="5" t="s">
        <v>176</v>
      </c>
    </row>
    <row r="6729" spans="1:4" x14ac:dyDescent="0.2">
      <c r="A6729">
        <v>6724</v>
      </c>
      <c r="B6729" s="14">
        <f>'EstRev 6-11'!D254</f>
        <v>0</v>
      </c>
      <c r="C6729" s="5">
        <f t="shared" si="83"/>
        <v>6724</v>
      </c>
      <c r="D6729" s="5" t="s">
        <v>176</v>
      </c>
    </row>
    <row r="6730" spans="1:4" x14ac:dyDescent="0.2">
      <c r="A6730">
        <v>6725</v>
      </c>
      <c r="B6730" s="14">
        <f>'EstRev 6-11'!E225</f>
        <v>0</v>
      </c>
      <c r="C6730" s="5">
        <f t="shared" si="83"/>
        <v>6725</v>
      </c>
      <c r="D6730" s="5" t="s">
        <v>176</v>
      </c>
    </row>
    <row r="6731" spans="1:4" x14ac:dyDescent="0.2">
      <c r="A6731" s="3">
        <v>6726</v>
      </c>
      <c r="D6731" s="5" t="s">
        <v>176</v>
      </c>
    </row>
    <row r="6732" spans="1:4" x14ac:dyDescent="0.2">
      <c r="A6732">
        <v>6727</v>
      </c>
      <c r="B6732" s="14">
        <f>'EstRev 6-11'!E227</f>
        <v>0</v>
      </c>
      <c r="C6732" s="5">
        <f t="shared" si="83"/>
        <v>6727</v>
      </c>
      <c r="D6732" s="5" t="s">
        <v>176</v>
      </c>
    </row>
    <row r="6733" spans="1:4" x14ac:dyDescent="0.2">
      <c r="A6733">
        <v>6728</v>
      </c>
      <c r="B6733" s="14">
        <f>'EstRev 6-11'!E228</f>
        <v>0</v>
      </c>
      <c r="C6733" s="5">
        <f t="shared" si="83"/>
        <v>6728</v>
      </c>
      <c r="D6733" s="5" t="s">
        <v>176</v>
      </c>
    </row>
    <row r="6734" spans="1:4" x14ac:dyDescent="0.2">
      <c r="A6734">
        <v>6729</v>
      </c>
      <c r="B6734" s="14">
        <f>'EstRev 6-11'!E229</f>
        <v>0</v>
      </c>
      <c r="C6734" s="5">
        <f t="shared" si="83"/>
        <v>6729</v>
      </c>
      <c r="D6734" s="5" t="s">
        <v>176</v>
      </c>
    </row>
    <row r="6735" spans="1:4" x14ac:dyDescent="0.2">
      <c r="A6735">
        <v>6730</v>
      </c>
      <c r="B6735" s="14">
        <f>'EstRev 6-11'!E230</f>
        <v>0</v>
      </c>
      <c r="C6735" s="5">
        <f t="shared" si="83"/>
        <v>6730</v>
      </c>
      <c r="D6735" s="5" t="s">
        <v>176</v>
      </c>
    </row>
    <row r="6736" spans="1:4" x14ac:dyDescent="0.2">
      <c r="A6736">
        <v>6731</v>
      </c>
      <c r="B6736" s="14">
        <f>'EstRev 6-11'!E231</f>
        <v>0</v>
      </c>
      <c r="C6736" s="5">
        <f t="shared" si="83"/>
        <v>6731</v>
      </c>
      <c r="D6736" s="5" t="s">
        <v>176</v>
      </c>
    </row>
    <row r="6737" spans="1:4" x14ac:dyDescent="0.2">
      <c r="A6737">
        <v>6732</v>
      </c>
      <c r="B6737" s="14">
        <f>'EstRev 6-11'!E232</f>
        <v>0</v>
      </c>
      <c r="C6737" s="5">
        <f t="shared" si="83"/>
        <v>6732</v>
      </c>
      <c r="D6737" s="5" t="s">
        <v>176</v>
      </c>
    </row>
    <row r="6738" spans="1:4" x14ac:dyDescent="0.2">
      <c r="A6738">
        <v>6733</v>
      </c>
      <c r="B6738" s="14">
        <f>'EstRev 6-11'!E233</f>
        <v>0</v>
      </c>
      <c r="C6738" s="5">
        <f t="shared" si="83"/>
        <v>6733</v>
      </c>
      <c r="D6738" s="5" t="s">
        <v>176</v>
      </c>
    </row>
    <row r="6739" spans="1:4" x14ac:dyDescent="0.2">
      <c r="A6739">
        <v>6734</v>
      </c>
      <c r="B6739" s="14">
        <f>'EstRev 6-11'!E234</f>
        <v>0</v>
      </c>
      <c r="C6739" s="5">
        <f t="shared" si="83"/>
        <v>6734</v>
      </c>
      <c r="D6739" s="5" t="s">
        <v>176</v>
      </c>
    </row>
    <row r="6740" spans="1:4" x14ac:dyDescent="0.2">
      <c r="A6740" s="3">
        <v>6735</v>
      </c>
      <c r="D6740" s="5" t="s">
        <v>176</v>
      </c>
    </row>
    <row r="6741" spans="1:4" x14ac:dyDescent="0.2">
      <c r="A6741" s="3">
        <v>6736</v>
      </c>
      <c r="D6741" s="5" t="s">
        <v>176</v>
      </c>
    </row>
    <row r="6742" spans="1:4" x14ac:dyDescent="0.2">
      <c r="A6742">
        <v>6737</v>
      </c>
      <c r="B6742" s="14">
        <f>'EstRev 6-11'!E237</f>
        <v>0</v>
      </c>
      <c r="C6742" s="5">
        <f t="shared" si="83"/>
        <v>6737</v>
      </c>
      <c r="D6742" s="5" t="s">
        <v>176</v>
      </c>
    </row>
    <row r="6743" spans="1:4" x14ac:dyDescent="0.2">
      <c r="A6743">
        <v>6738</v>
      </c>
      <c r="B6743" s="14">
        <f>'EstRev 6-11'!E238</f>
        <v>0</v>
      </c>
      <c r="C6743" s="5">
        <f t="shared" si="83"/>
        <v>6738</v>
      </c>
      <c r="D6743" s="5" t="s">
        <v>176</v>
      </c>
    </row>
    <row r="6744" spans="1:4" x14ac:dyDescent="0.2">
      <c r="A6744">
        <v>6739</v>
      </c>
      <c r="B6744" s="14">
        <f>'EstRev 6-11'!E239</f>
        <v>0</v>
      </c>
      <c r="C6744" s="5">
        <f t="shared" si="83"/>
        <v>6739</v>
      </c>
      <c r="D6744" s="5" t="s">
        <v>176</v>
      </c>
    </row>
    <row r="6745" spans="1:4" x14ac:dyDescent="0.2">
      <c r="A6745">
        <v>6740</v>
      </c>
      <c r="B6745" s="14">
        <f>'EstRev 6-11'!E240</f>
        <v>0</v>
      </c>
      <c r="C6745" s="5">
        <f t="shared" si="83"/>
        <v>6740</v>
      </c>
      <c r="D6745" s="5" t="s">
        <v>176</v>
      </c>
    </row>
    <row r="6746" spans="1:4" x14ac:dyDescent="0.2">
      <c r="A6746">
        <v>6741</v>
      </c>
      <c r="B6746" s="14">
        <f>'EstRev 6-11'!E241</f>
        <v>0</v>
      </c>
      <c r="C6746" s="5">
        <f t="shared" si="83"/>
        <v>6741</v>
      </c>
      <c r="D6746" s="5" t="s">
        <v>176</v>
      </c>
    </row>
    <row r="6747" spans="1:4" x14ac:dyDescent="0.2">
      <c r="A6747">
        <v>6742</v>
      </c>
      <c r="B6747" s="14">
        <f>'EstRev 6-11'!E242</f>
        <v>0</v>
      </c>
      <c r="C6747" s="5">
        <f t="shared" si="83"/>
        <v>6742</v>
      </c>
      <c r="D6747" s="5" t="s">
        <v>176</v>
      </c>
    </row>
    <row r="6748" spans="1:4" x14ac:dyDescent="0.2">
      <c r="A6748">
        <v>6743</v>
      </c>
      <c r="B6748" s="14">
        <f>'EstRev 6-11'!E243</f>
        <v>0</v>
      </c>
      <c r="C6748" s="5">
        <f t="shared" si="83"/>
        <v>6743</v>
      </c>
      <c r="D6748" s="5" t="s">
        <v>176</v>
      </c>
    </row>
    <row r="6749" spans="1:4" x14ac:dyDescent="0.2">
      <c r="A6749">
        <v>6744</v>
      </c>
      <c r="B6749" s="14">
        <f>'EstRev 6-11'!E244</f>
        <v>0</v>
      </c>
      <c r="C6749" s="5">
        <f t="shared" si="83"/>
        <v>6744</v>
      </c>
      <c r="D6749" s="5" t="s">
        <v>176</v>
      </c>
    </row>
    <row r="6750" spans="1:4" x14ac:dyDescent="0.2">
      <c r="A6750">
        <v>6745</v>
      </c>
      <c r="B6750" s="14">
        <f>'EstRev 6-11'!E245</f>
        <v>0</v>
      </c>
      <c r="C6750" s="5">
        <f t="shared" si="83"/>
        <v>6745</v>
      </c>
      <c r="D6750" s="5" t="s">
        <v>176</v>
      </c>
    </row>
    <row r="6751" spans="1:4" x14ac:dyDescent="0.2">
      <c r="A6751">
        <v>6746</v>
      </c>
      <c r="B6751" s="14">
        <f>'EstRev 6-11'!E246</f>
        <v>0</v>
      </c>
      <c r="C6751" s="5">
        <f t="shared" si="83"/>
        <v>6746</v>
      </c>
      <c r="D6751" s="5" t="s">
        <v>176</v>
      </c>
    </row>
    <row r="6752" spans="1:4" x14ac:dyDescent="0.2">
      <c r="A6752">
        <v>6747</v>
      </c>
      <c r="B6752" s="14">
        <f>'EstRev 6-11'!E247</f>
        <v>0</v>
      </c>
      <c r="C6752" s="5">
        <f t="shared" si="83"/>
        <v>6747</v>
      </c>
      <c r="D6752" s="5" t="s">
        <v>176</v>
      </c>
    </row>
    <row r="6753" spans="1:4" x14ac:dyDescent="0.2">
      <c r="A6753">
        <v>6748</v>
      </c>
      <c r="B6753" s="14">
        <f>'EstRev 6-11'!E248</f>
        <v>0</v>
      </c>
      <c r="C6753" s="5">
        <f t="shared" si="83"/>
        <v>6748</v>
      </c>
      <c r="D6753" s="5" t="s">
        <v>176</v>
      </c>
    </row>
    <row r="6754" spans="1:4" x14ac:dyDescent="0.2">
      <c r="A6754">
        <v>6749</v>
      </c>
      <c r="B6754" s="14">
        <f>'EstRev 6-11'!E249</f>
        <v>0</v>
      </c>
      <c r="C6754" s="5">
        <f t="shared" si="83"/>
        <v>6749</v>
      </c>
      <c r="D6754" s="5" t="s">
        <v>176</v>
      </c>
    </row>
    <row r="6755" spans="1:4" x14ac:dyDescent="0.2">
      <c r="A6755">
        <v>6750</v>
      </c>
      <c r="B6755" s="14">
        <f>'EstRev 6-11'!E250</f>
        <v>0</v>
      </c>
      <c r="C6755" s="5">
        <f t="shared" si="83"/>
        <v>6750</v>
      </c>
      <c r="D6755" s="5" t="s">
        <v>176</v>
      </c>
    </row>
    <row r="6756" spans="1:4" x14ac:dyDescent="0.2">
      <c r="A6756">
        <v>6751</v>
      </c>
      <c r="B6756" s="14">
        <f>'EstRev 6-11'!E251</f>
        <v>0</v>
      </c>
      <c r="C6756" s="5">
        <f t="shared" si="83"/>
        <v>6751</v>
      </c>
      <c r="D6756" s="5" t="s">
        <v>176</v>
      </c>
    </row>
    <row r="6757" spans="1:4" x14ac:dyDescent="0.2">
      <c r="A6757">
        <v>6752</v>
      </c>
      <c r="B6757" s="14">
        <f>'EstRev 6-11'!E252</f>
        <v>0</v>
      </c>
      <c r="C6757" s="5">
        <f t="shared" si="83"/>
        <v>6752</v>
      </c>
      <c r="D6757" s="5" t="s">
        <v>176</v>
      </c>
    </row>
    <row r="6758" spans="1:4" x14ac:dyDescent="0.2">
      <c r="A6758">
        <v>6753</v>
      </c>
      <c r="B6758" s="14">
        <f>'EstRev 6-11'!E253</f>
        <v>0</v>
      </c>
      <c r="C6758" s="5">
        <f t="shared" si="83"/>
        <v>6753</v>
      </c>
      <c r="D6758" s="5" t="s">
        <v>176</v>
      </c>
    </row>
    <row r="6759" spans="1:4" x14ac:dyDescent="0.2">
      <c r="A6759">
        <v>6754</v>
      </c>
      <c r="B6759" s="14">
        <f>'EstRev 6-11'!E254</f>
        <v>0</v>
      </c>
      <c r="C6759" s="5">
        <f t="shared" si="83"/>
        <v>6754</v>
      </c>
      <c r="D6759" s="5" t="s">
        <v>176</v>
      </c>
    </row>
    <row r="6760" spans="1:4" x14ac:dyDescent="0.2">
      <c r="A6760">
        <v>6755</v>
      </c>
      <c r="B6760" s="14">
        <f>'EstRev 6-11'!F225</f>
        <v>0</v>
      </c>
      <c r="C6760" s="5">
        <f t="shared" si="83"/>
        <v>6755</v>
      </c>
      <c r="D6760" s="5" t="s">
        <v>176</v>
      </c>
    </row>
    <row r="6761" spans="1:4" x14ac:dyDescent="0.2">
      <c r="A6761">
        <v>6756</v>
      </c>
      <c r="B6761" s="14">
        <f>'EstRev 6-11'!F226</f>
        <v>0</v>
      </c>
      <c r="C6761" s="5">
        <f t="shared" si="83"/>
        <v>6756</v>
      </c>
      <c r="D6761" s="5" t="s">
        <v>176</v>
      </c>
    </row>
    <row r="6762" spans="1:4" x14ac:dyDescent="0.2">
      <c r="A6762">
        <v>6757</v>
      </c>
      <c r="B6762" s="14">
        <f>'EstRev 6-11'!F227</f>
        <v>0</v>
      </c>
      <c r="C6762" s="5">
        <f t="shared" si="83"/>
        <v>6757</v>
      </c>
      <c r="D6762" s="5" t="s">
        <v>176</v>
      </c>
    </row>
    <row r="6763" spans="1:4" x14ac:dyDescent="0.2">
      <c r="A6763">
        <v>6758</v>
      </c>
      <c r="B6763" s="14">
        <f>'EstRev 6-11'!F228</f>
        <v>0</v>
      </c>
      <c r="C6763" s="5">
        <f t="shared" si="83"/>
        <v>6758</v>
      </c>
      <c r="D6763" s="5" t="s">
        <v>176</v>
      </c>
    </row>
    <row r="6764" spans="1:4" x14ac:dyDescent="0.2">
      <c r="A6764">
        <v>6759</v>
      </c>
      <c r="B6764" s="14">
        <f>'EstRev 6-11'!F229</f>
        <v>0</v>
      </c>
      <c r="C6764" s="5">
        <f t="shared" si="83"/>
        <v>6759</v>
      </c>
      <c r="D6764" s="5" t="s">
        <v>176</v>
      </c>
    </row>
    <row r="6765" spans="1:4" x14ac:dyDescent="0.2">
      <c r="A6765">
        <v>6760</v>
      </c>
      <c r="B6765" s="14">
        <f>'EstRev 6-11'!F230</f>
        <v>0</v>
      </c>
      <c r="C6765" s="5">
        <f t="shared" si="83"/>
        <v>6760</v>
      </c>
      <c r="D6765" s="5" t="s">
        <v>176</v>
      </c>
    </row>
    <row r="6766" spans="1:4" x14ac:dyDescent="0.2">
      <c r="A6766">
        <v>6761</v>
      </c>
      <c r="B6766" s="14">
        <f>'EstRev 6-11'!F231</f>
        <v>0</v>
      </c>
      <c r="C6766" s="5">
        <f t="shared" si="83"/>
        <v>6761</v>
      </c>
      <c r="D6766" s="5" t="s">
        <v>176</v>
      </c>
    </row>
    <row r="6767" spans="1:4" x14ac:dyDescent="0.2">
      <c r="A6767">
        <v>6762</v>
      </c>
      <c r="B6767" s="14">
        <f>'EstRev 6-11'!F232</f>
        <v>0</v>
      </c>
      <c r="C6767" s="5">
        <f t="shared" si="83"/>
        <v>6762</v>
      </c>
      <c r="D6767" s="5" t="s">
        <v>176</v>
      </c>
    </row>
    <row r="6768" spans="1:4" x14ac:dyDescent="0.2">
      <c r="A6768">
        <v>6763</v>
      </c>
      <c r="B6768" s="14">
        <f>'EstRev 6-11'!F233</f>
        <v>0</v>
      </c>
      <c r="C6768" s="5">
        <f t="shared" si="83"/>
        <v>6763</v>
      </c>
      <c r="D6768" s="5" t="s">
        <v>176</v>
      </c>
    </row>
    <row r="6769" spans="1:4" x14ac:dyDescent="0.2">
      <c r="A6769">
        <v>6764</v>
      </c>
      <c r="B6769" s="14">
        <f>'EstRev 6-11'!F234</f>
        <v>0</v>
      </c>
      <c r="C6769" s="5">
        <f t="shared" si="83"/>
        <v>6764</v>
      </c>
      <c r="D6769" s="5" t="s">
        <v>176</v>
      </c>
    </row>
    <row r="6770" spans="1:4" x14ac:dyDescent="0.2">
      <c r="A6770">
        <v>6765</v>
      </c>
      <c r="B6770" s="14">
        <f>'EstRev 6-11'!F235</f>
        <v>0</v>
      </c>
      <c r="C6770" s="5">
        <f t="shared" si="83"/>
        <v>6765</v>
      </c>
      <c r="D6770" s="5" t="s">
        <v>176</v>
      </c>
    </row>
    <row r="6771" spans="1:4" x14ac:dyDescent="0.2">
      <c r="A6771" s="3">
        <v>6766</v>
      </c>
      <c r="D6771" s="5" t="s">
        <v>176</v>
      </c>
    </row>
    <row r="6772" spans="1:4" x14ac:dyDescent="0.2">
      <c r="A6772">
        <v>6767</v>
      </c>
      <c r="B6772" s="14">
        <f>'EstRev 6-11'!F237</f>
        <v>0</v>
      </c>
      <c r="C6772" s="5">
        <f t="shared" si="83"/>
        <v>6767</v>
      </c>
      <c r="D6772" s="5" t="s">
        <v>176</v>
      </c>
    </row>
    <row r="6773" spans="1:4" x14ac:dyDescent="0.2">
      <c r="A6773">
        <v>6768</v>
      </c>
      <c r="B6773" s="14">
        <f>'EstRev 6-11'!F238</f>
        <v>0</v>
      </c>
      <c r="C6773" s="5">
        <f t="shared" si="83"/>
        <v>6768</v>
      </c>
      <c r="D6773" s="5" t="s">
        <v>176</v>
      </c>
    </row>
    <row r="6774" spans="1:4" x14ac:dyDescent="0.2">
      <c r="A6774">
        <v>6769</v>
      </c>
      <c r="B6774" s="14">
        <f>'EstRev 6-11'!F239</f>
        <v>0</v>
      </c>
      <c r="C6774" s="5">
        <f t="shared" si="83"/>
        <v>6769</v>
      </c>
      <c r="D6774" s="5" t="s">
        <v>176</v>
      </c>
    </row>
    <row r="6775" spans="1:4" x14ac:dyDescent="0.2">
      <c r="A6775">
        <v>6770</v>
      </c>
      <c r="B6775" s="14">
        <f>'EstRev 6-11'!F240</f>
        <v>0</v>
      </c>
      <c r="C6775" s="5">
        <f t="shared" si="83"/>
        <v>6770</v>
      </c>
      <c r="D6775" s="5" t="s">
        <v>176</v>
      </c>
    </row>
    <row r="6776" spans="1:4" x14ac:dyDescent="0.2">
      <c r="A6776">
        <v>6771</v>
      </c>
      <c r="B6776" s="14">
        <f>'EstRev 6-11'!F241</f>
        <v>0</v>
      </c>
      <c r="C6776" s="5">
        <f t="shared" si="83"/>
        <v>6771</v>
      </c>
      <c r="D6776" s="5" t="s">
        <v>176</v>
      </c>
    </row>
    <row r="6777" spans="1:4" x14ac:dyDescent="0.2">
      <c r="A6777">
        <v>6772</v>
      </c>
      <c r="B6777" s="14">
        <f>'EstRev 6-11'!F242</f>
        <v>0</v>
      </c>
      <c r="C6777" s="5">
        <f t="shared" si="83"/>
        <v>6772</v>
      </c>
      <c r="D6777" s="5" t="s">
        <v>176</v>
      </c>
    </row>
    <row r="6778" spans="1:4" x14ac:dyDescent="0.2">
      <c r="A6778">
        <v>6773</v>
      </c>
      <c r="B6778" s="14">
        <f>'EstRev 6-11'!F243</f>
        <v>0</v>
      </c>
      <c r="C6778" s="5">
        <f t="shared" si="83"/>
        <v>6773</v>
      </c>
      <c r="D6778" s="5" t="s">
        <v>176</v>
      </c>
    </row>
    <row r="6779" spans="1:4" x14ac:dyDescent="0.2">
      <c r="A6779">
        <v>6774</v>
      </c>
      <c r="B6779" s="14">
        <f>'EstRev 6-11'!F244</f>
        <v>0</v>
      </c>
      <c r="C6779" s="5">
        <f t="shared" si="83"/>
        <v>6774</v>
      </c>
      <c r="D6779" s="5" t="s">
        <v>176</v>
      </c>
    </row>
    <row r="6780" spans="1:4" x14ac:dyDescent="0.2">
      <c r="A6780">
        <v>6775</v>
      </c>
      <c r="B6780" s="14">
        <f>'EstRev 6-11'!F245</f>
        <v>0</v>
      </c>
      <c r="C6780" s="5">
        <f t="shared" si="83"/>
        <v>6775</v>
      </c>
      <c r="D6780" s="5" t="s">
        <v>176</v>
      </c>
    </row>
    <row r="6781" spans="1:4" x14ac:dyDescent="0.2">
      <c r="A6781">
        <v>6776</v>
      </c>
      <c r="B6781" s="14">
        <f>'EstRev 6-11'!F246</f>
        <v>0</v>
      </c>
      <c r="C6781" s="5">
        <f t="shared" si="83"/>
        <v>6776</v>
      </c>
      <c r="D6781" s="5" t="s">
        <v>176</v>
      </c>
    </row>
    <row r="6782" spans="1:4" x14ac:dyDescent="0.2">
      <c r="A6782">
        <v>6777</v>
      </c>
      <c r="B6782" s="14">
        <f>'EstRev 6-11'!F247</f>
        <v>0</v>
      </c>
      <c r="C6782" s="5">
        <f t="shared" si="83"/>
        <v>6777</v>
      </c>
      <c r="D6782" s="5" t="s">
        <v>176</v>
      </c>
    </row>
    <row r="6783" spans="1:4" x14ac:dyDescent="0.2">
      <c r="A6783">
        <v>6778</v>
      </c>
      <c r="B6783" s="14">
        <f>'EstRev 6-11'!F248</f>
        <v>0</v>
      </c>
      <c r="C6783" s="5">
        <f t="shared" si="83"/>
        <v>6778</v>
      </c>
      <c r="D6783" s="5" t="s">
        <v>176</v>
      </c>
    </row>
    <row r="6784" spans="1:4" x14ac:dyDescent="0.2">
      <c r="A6784">
        <v>6779</v>
      </c>
      <c r="B6784" s="14">
        <f>'EstRev 6-11'!F249</f>
        <v>0</v>
      </c>
      <c r="C6784" s="5">
        <f t="shared" si="83"/>
        <v>6779</v>
      </c>
      <c r="D6784" s="5" t="s">
        <v>176</v>
      </c>
    </row>
    <row r="6785" spans="1:4" x14ac:dyDescent="0.2">
      <c r="A6785">
        <v>6780</v>
      </c>
      <c r="B6785" s="14">
        <f>'EstRev 6-11'!F250</f>
        <v>0</v>
      </c>
      <c r="C6785" s="5">
        <f t="shared" si="83"/>
        <v>6780</v>
      </c>
      <c r="D6785" s="5" t="s">
        <v>176</v>
      </c>
    </row>
    <row r="6786" spans="1:4" x14ac:dyDescent="0.2">
      <c r="A6786">
        <v>6781</v>
      </c>
      <c r="B6786" s="14">
        <f>'EstRev 6-11'!F251</f>
        <v>0</v>
      </c>
      <c r="C6786" s="5">
        <f t="shared" si="83"/>
        <v>6781</v>
      </c>
      <c r="D6786" s="5" t="s">
        <v>176</v>
      </c>
    </row>
    <row r="6787" spans="1:4" x14ac:dyDescent="0.2">
      <c r="A6787">
        <v>6782</v>
      </c>
      <c r="B6787" s="14">
        <f>'EstRev 6-11'!F252</f>
        <v>0</v>
      </c>
      <c r="C6787" s="5">
        <f t="shared" si="83"/>
        <v>6782</v>
      </c>
      <c r="D6787" s="5" t="s">
        <v>176</v>
      </c>
    </row>
    <row r="6788" spans="1:4" x14ac:dyDescent="0.2">
      <c r="A6788">
        <v>6783</v>
      </c>
      <c r="B6788" s="14">
        <f>'EstRev 6-11'!F253</f>
        <v>0</v>
      </c>
      <c r="C6788" s="5">
        <f t="shared" si="83"/>
        <v>6783</v>
      </c>
      <c r="D6788" s="5" t="s">
        <v>176</v>
      </c>
    </row>
    <row r="6789" spans="1:4" x14ac:dyDescent="0.2">
      <c r="A6789">
        <v>6784</v>
      </c>
      <c r="B6789" s="14">
        <f>'EstRev 6-11'!F254</f>
        <v>0</v>
      </c>
      <c r="C6789" s="5">
        <f t="shared" si="83"/>
        <v>6784</v>
      </c>
      <c r="D6789" s="5" t="s">
        <v>176</v>
      </c>
    </row>
    <row r="6790" spans="1:4" x14ac:dyDescent="0.2">
      <c r="A6790">
        <v>6785</v>
      </c>
      <c r="B6790" s="14">
        <f>'EstRev 6-11'!G225</f>
        <v>0</v>
      </c>
      <c r="C6790" s="5">
        <f t="shared" si="83"/>
        <v>6785</v>
      </c>
      <c r="D6790" s="5" t="s">
        <v>176</v>
      </c>
    </row>
    <row r="6791" spans="1:4" x14ac:dyDescent="0.2">
      <c r="A6791">
        <v>6786</v>
      </c>
      <c r="B6791" s="14">
        <f>'EstRev 6-11'!G226</f>
        <v>0</v>
      </c>
      <c r="C6791" s="5">
        <f t="shared" si="83"/>
        <v>6786</v>
      </c>
      <c r="D6791" s="5" t="s">
        <v>176</v>
      </c>
    </row>
    <row r="6792" spans="1:4" x14ac:dyDescent="0.2">
      <c r="A6792">
        <v>6787</v>
      </c>
      <c r="B6792" s="14">
        <f>'EstRev 6-11'!G227</f>
        <v>0</v>
      </c>
      <c r="C6792" s="5">
        <f t="shared" ref="C6792:C6855" si="84">A6792-B6792</f>
        <v>6787</v>
      </c>
      <c r="D6792" s="5" t="s">
        <v>176</v>
      </c>
    </row>
    <row r="6793" spans="1:4" x14ac:dyDescent="0.2">
      <c r="A6793">
        <v>6788</v>
      </c>
      <c r="B6793" s="14">
        <f>'EstRev 6-11'!G228</f>
        <v>0</v>
      </c>
      <c r="C6793" s="5">
        <f t="shared" si="84"/>
        <v>6788</v>
      </c>
      <c r="D6793" s="5" t="s">
        <v>176</v>
      </c>
    </row>
    <row r="6794" spans="1:4" x14ac:dyDescent="0.2">
      <c r="A6794">
        <v>6789</v>
      </c>
      <c r="B6794" s="14">
        <f>'EstRev 6-11'!G229</f>
        <v>0</v>
      </c>
      <c r="C6794" s="5">
        <f t="shared" si="84"/>
        <v>6789</v>
      </c>
      <c r="D6794" s="5" t="s">
        <v>176</v>
      </c>
    </row>
    <row r="6795" spans="1:4" x14ac:dyDescent="0.2">
      <c r="A6795">
        <v>6790</v>
      </c>
      <c r="B6795" s="14">
        <f>'EstRev 6-11'!G230</f>
        <v>0</v>
      </c>
      <c r="C6795" s="5">
        <f t="shared" si="84"/>
        <v>6790</v>
      </c>
      <c r="D6795" s="5" t="s">
        <v>176</v>
      </c>
    </row>
    <row r="6796" spans="1:4" x14ac:dyDescent="0.2">
      <c r="A6796">
        <v>6791</v>
      </c>
      <c r="B6796" s="14">
        <f>'EstRev 6-11'!G231</f>
        <v>0</v>
      </c>
      <c r="C6796" s="5">
        <f t="shared" si="84"/>
        <v>6791</v>
      </c>
      <c r="D6796" s="5" t="s">
        <v>176</v>
      </c>
    </row>
    <row r="6797" spans="1:4" x14ac:dyDescent="0.2">
      <c r="A6797">
        <v>6792</v>
      </c>
      <c r="B6797" s="14">
        <f>'EstRev 6-11'!G232</f>
        <v>0</v>
      </c>
      <c r="C6797" s="5">
        <f t="shared" si="84"/>
        <v>6792</v>
      </c>
      <c r="D6797" s="5" t="s">
        <v>176</v>
      </c>
    </row>
    <row r="6798" spans="1:4" x14ac:dyDescent="0.2">
      <c r="A6798">
        <v>6793</v>
      </c>
      <c r="B6798" s="14">
        <f>'EstRev 6-11'!G233</f>
        <v>0</v>
      </c>
      <c r="C6798" s="5">
        <f t="shared" si="84"/>
        <v>6793</v>
      </c>
      <c r="D6798" s="5" t="s">
        <v>176</v>
      </c>
    </row>
    <row r="6799" spans="1:4" x14ac:dyDescent="0.2">
      <c r="A6799">
        <v>6794</v>
      </c>
      <c r="B6799" s="14">
        <f>'EstRev 6-11'!G234</f>
        <v>0</v>
      </c>
      <c r="C6799" s="5">
        <f t="shared" si="84"/>
        <v>6794</v>
      </c>
      <c r="D6799" s="5" t="s">
        <v>176</v>
      </c>
    </row>
    <row r="6800" spans="1:4" x14ac:dyDescent="0.2">
      <c r="A6800">
        <v>6795</v>
      </c>
      <c r="B6800" s="14">
        <f>'EstRev 6-11'!G235</f>
        <v>0</v>
      </c>
      <c r="C6800" s="5">
        <f t="shared" si="84"/>
        <v>6795</v>
      </c>
      <c r="D6800" s="5" t="s">
        <v>176</v>
      </c>
    </row>
    <row r="6801" spans="1:4" x14ac:dyDescent="0.2">
      <c r="A6801" s="3">
        <v>6796</v>
      </c>
      <c r="D6801" s="5" t="s">
        <v>176</v>
      </c>
    </row>
    <row r="6802" spans="1:4" x14ac:dyDescent="0.2">
      <c r="A6802">
        <v>6797</v>
      </c>
      <c r="B6802" s="14">
        <f>'EstRev 6-11'!G237</f>
        <v>0</v>
      </c>
      <c r="C6802" s="5">
        <f t="shared" si="84"/>
        <v>6797</v>
      </c>
      <c r="D6802" s="5" t="s">
        <v>176</v>
      </c>
    </row>
    <row r="6803" spans="1:4" x14ac:dyDescent="0.2">
      <c r="A6803">
        <v>6798</v>
      </c>
      <c r="B6803" s="14">
        <f>'EstRev 6-11'!G238</f>
        <v>0</v>
      </c>
      <c r="C6803" s="5">
        <f t="shared" si="84"/>
        <v>6798</v>
      </c>
      <c r="D6803" s="5" t="s">
        <v>176</v>
      </c>
    </row>
    <row r="6804" spans="1:4" x14ac:dyDescent="0.2">
      <c r="A6804">
        <v>6799</v>
      </c>
      <c r="B6804" s="14">
        <f>'EstRev 6-11'!G239</f>
        <v>0</v>
      </c>
      <c r="C6804" s="5">
        <f t="shared" si="84"/>
        <v>6799</v>
      </c>
      <c r="D6804" s="5" t="s">
        <v>176</v>
      </c>
    </row>
    <row r="6805" spans="1:4" x14ac:dyDescent="0.2">
      <c r="A6805">
        <v>6800</v>
      </c>
      <c r="B6805" s="14">
        <f>'EstRev 6-11'!G240</f>
        <v>0</v>
      </c>
      <c r="C6805" s="5">
        <f t="shared" si="84"/>
        <v>6800</v>
      </c>
      <c r="D6805" s="5" t="s">
        <v>176</v>
      </c>
    </row>
    <row r="6806" spans="1:4" x14ac:dyDescent="0.2">
      <c r="A6806">
        <v>6801</v>
      </c>
      <c r="B6806" s="14">
        <f>'EstRev 6-11'!G241</f>
        <v>0</v>
      </c>
      <c r="C6806" s="5">
        <f t="shared" si="84"/>
        <v>6801</v>
      </c>
      <c r="D6806" s="5" t="s">
        <v>176</v>
      </c>
    </row>
    <row r="6807" spans="1:4" x14ac:dyDescent="0.2">
      <c r="A6807">
        <v>6802</v>
      </c>
      <c r="B6807" s="14">
        <f>'EstRev 6-11'!G242</f>
        <v>0</v>
      </c>
      <c r="C6807" s="5">
        <f t="shared" si="84"/>
        <v>6802</v>
      </c>
      <c r="D6807" s="5" t="s">
        <v>176</v>
      </c>
    </row>
    <row r="6808" spans="1:4" x14ac:dyDescent="0.2">
      <c r="A6808">
        <v>6803</v>
      </c>
      <c r="B6808" s="14">
        <f>'EstRev 6-11'!G243</f>
        <v>0</v>
      </c>
      <c r="C6808" s="5">
        <f t="shared" si="84"/>
        <v>6803</v>
      </c>
      <c r="D6808" s="5" t="s">
        <v>176</v>
      </c>
    </row>
    <row r="6809" spans="1:4" x14ac:dyDescent="0.2">
      <c r="A6809">
        <v>6804</v>
      </c>
      <c r="B6809" s="14">
        <f>'EstRev 6-11'!G244</f>
        <v>0</v>
      </c>
      <c r="C6809" s="5">
        <f t="shared" si="84"/>
        <v>6804</v>
      </c>
      <c r="D6809" s="5" t="s">
        <v>176</v>
      </c>
    </row>
    <row r="6810" spans="1:4" x14ac:dyDescent="0.2">
      <c r="A6810">
        <v>6805</v>
      </c>
      <c r="B6810" s="14">
        <f>'EstRev 6-11'!G245</f>
        <v>0</v>
      </c>
      <c r="C6810" s="5">
        <f t="shared" si="84"/>
        <v>6805</v>
      </c>
      <c r="D6810" s="5" t="s">
        <v>176</v>
      </c>
    </row>
    <row r="6811" spans="1:4" x14ac:dyDescent="0.2">
      <c r="A6811">
        <v>6806</v>
      </c>
      <c r="B6811" s="14">
        <f>'EstRev 6-11'!G246</f>
        <v>0</v>
      </c>
      <c r="C6811" s="5">
        <f t="shared" si="84"/>
        <v>6806</v>
      </c>
      <c r="D6811" s="5" t="s">
        <v>176</v>
      </c>
    </row>
    <row r="6812" spans="1:4" x14ac:dyDescent="0.2">
      <c r="A6812">
        <v>6807</v>
      </c>
      <c r="B6812" s="14">
        <f>'EstRev 6-11'!G247</f>
        <v>0</v>
      </c>
      <c r="C6812" s="5">
        <f t="shared" si="84"/>
        <v>6807</v>
      </c>
      <c r="D6812" s="5" t="s">
        <v>176</v>
      </c>
    </row>
    <row r="6813" spans="1:4" x14ac:dyDescent="0.2">
      <c r="A6813">
        <v>6808</v>
      </c>
      <c r="B6813" s="14">
        <f>'EstRev 6-11'!G248</f>
        <v>0</v>
      </c>
      <c r="C6813" s="5">
        <f t="shared" si="84"/>
        <v>6808</v>
      </c>
      <c r="D6813" s="5" t="s">
        <v>176</v>
      </c>
    </row>
    <row r="6814" spans="1:4" x14ac:dyDescent="0.2">
      <c r="A6814">
        <v>6809</v>
      </c>
      <c r="B6814" s="14">
        <f>'EstRev 6-11'!G249</f>
        <v>0</v>
      </c>
      <c r="C6814" s="5">
        <f t="shared" si="84"/>
        <v>6809</v>
      </c>
      <c r="D6814" s="5" t="s">
        <v>176</v>
      </c>
    </row>
    <row r="6815" spans="1:4" x14ac:dyDescent="0.2">
      <c r="A6815">
        <v>6810</v>
      </c>
      <c r="B6815" s="14">
        <f>'EstRev 6-11'!G250</f>
        <v>0</v>
      </c>
      <c r="C6815" s="5">
        <f t="shared" si="84"/>
        <v>6810</v>
      </c>
      <c r="D6815" s="5" t="s">
        <v>176</v>
      </c>
    </row>
    <row r="6816" spans="1:4" x14ac:dyDescent="0.2">
      <c r="A6816">
        <v>6811</v>
      </c>
      <c r="B6816" s="14">
        <f>'EstRev 6-11'!G251</f>
        <v>0</v>
      </c>
      <c r="C6816" s="5">
        <f t="shared" si="84"/>
        <v>6811</v>
      </c>
      <c r="D6816" s="5" t="s">
        <v>176</v>
      </c>
    </row>
    <row r="6817" spans="1:4" x14ac:dyDescent="0.2">
      <c r="A6817">
        <v>6812</v>
      </c>
      <c r="B6817" s="14">
        <f>'EstRev 6-11'!G252</f>
        <v>0</v>
      </c>
      <c r="C6817" s="5">
        <f t="shared" si="84"/>
        <v>6812</v>
      </c>
      <c r="D6817" s="5" t="s">
        <v>176</v>
      </c>
    </row>
    <row r="6818" spans="1:4" x14ac:dyDescent="0.2">
      <c r="A6818">
        <v>6813</v>
      </c>
      <c r="B6818" s="14">
        <f>'EstRev 6-11'!G253</f>
        <v>0</v>
      </c>
      <c r="C6818" s="5">
        <f t="shared" si="84"/>
        <v>6813</v>
      </c>
      <c r="D6818" s="5" t="s">
        <v>176</v>
      </c>
    </row>
    <row r="6819" spans="1:4" x14ac:dyDescent="0.2">
      <c r="A6819">
        <v>6814</v>
      </c>
      <c r="B6819" s="14">
        <f>'EstRev 6-11'!G254</f>
        <v>0</v>
      </c>
      <c r="C6819" s="5">
        <f t="shared" si="84"/>
        <v>6814</v>
      </c>
      <c r="D6819" s="5" t="s">
        <v>176</v>
      </c>
    </row>
    <row r="6820" spans="1:4" x14ac:dyDescent="0.2">
      <c r="A6820">
        <v>6815</v>
      </c>
      <c r="B6820" s="14">
        <f>'EstRev 6-11'!H225</f>
        <v>0</v>
      </c>
      <c r="C6820" s="5">
        <f t="shared" si="84"/>
        <v>6815</v>
      </c>
      <c r="D6820" s="5" t="s">
        <v>176</v>
      </c>
    </row>
    <row r="6821" spans="1:4" x14ac:dyDescent="0.2">
      <c r="A6821" s="3">
        <v>6816</v>
      </c>
      <c r="D6821" s="5" t="s">
        <v>176</v>
      </c>
    </row>
    <row r="6822" spans="1:4" x14ac:dyDescent="0.2">
      <c r="A6822">
        <v>6817</v>
      </c>
      <c r="B6822" s="14">
        <f>'EstRev 6-11'!H227</f>
        <v>0</v>
      </c>
      <c r="C6822" s="5">
        <f t="shared" si="84"/>
        <v>6817</v>
      </c>
      <c r="D6822" s="5" t="s">
        <v>176</v>
      </c>
    </row>
    <row r="6823" spans="1:4" x14ac:dyDescent="0.2">
      <c r="A6823">
        <v>6818</v>
      </c>
      <c r="B6823" s="14">
        <f>'EstRev 6-11'!H228</f>
        <v>0</v>
      </c>
      <c r="C6823" s="5">
        <f t="shared" si="84"/>
        <v>6818</v>
      </c>
      <c r="D6823" s="5" t="s">
        <v>176</v>
      </c>
    </row>
    <row r="6824" spans="1:4" x14ac:dyDescent="0.2">
      <c r="A6824">
        <v>6819</v>
      </c>
      <c r="B6824" s="14">
        <f>'EstRev 6-11'!H229</f>
        <v>0</v>
      </c>
      <c r="C6824" s="5">
        <f t="shared" si="84"/>
        <v>6819</v>
      </c>
      <c r="D6824" s="5" t="s">
        <v>176</v>
      </c>
    </row>
    <row r="6825" spans="1:4" x14ac:dyDescent="0.2">
      <c r="A6825">
        <v>6820</v>
      </c>
      <c r="B6825" s="14">
        <f>'EstRev 6-11'!H230</f>
        <v>0</v>
      </c>
      <c r="C6825" s="5">
        <f t="shared" si="84"/>
        <v>6820</v>
      </c>
      <c r="D6825" s="5" t="s">
        <v>176</v>
      </c>
    </row>
    <row r="6826" spans="1:4" x14ac:dyDescent="0.2">
      <c r="A6826">
        <v>6821</v>
      </c>
      <c r="B6826" s="14">
        <f>'EstRev 6-11'!H231</f>
        <v>0</v>
      </c>
      <c r="C6826" s="5">
        <f t="shared" si="84"/>
        <v>6821</v>
      </c>
      <c r="D6826" s="5" t="s">
        <v>176</v>
      </c>
    </row>
    <row r="6827" spans="1:4" x14ac:dyDescent="0.2">
      <c r="A6827">
        <v>6822</v>
      </c>
      <c r="B6827" s="14">
        <f>'EstRev 6-11'!H232</f>
        <v>0</v>
      </c>
      <c r="C6827" s="5">
        <f t="shared" si="84"/>
        <v>6822</v>
      </c>
      <c r="D6827" s="5" t="s">
        <v>176</v>
      </c>
    </row>
    <row r="6828" spans="1:4" x14ac:dyDescent="0.2">
      <c r="A6828">
        <v>6823</v>
      </c>
      <c r="B6828" s="14">
        <f>'EstRev 6-11'!H233</f>
        <v>0</v>
      </c>
      <c r="C6828" s="5">
        <f t="shared" si="84"/>
        <v>6823</v>
      </c>
      <c r="D6828" s="5" t="s">
        <v>176</v>
      </c>
    </row>
    <row r="6829" spans="1:4" x14ac:dyDescent="0.2">
      <c r="A6829">
        <v>6824</v>
      </c>
      <c r="B6829" s="14">
        <f>'EstRev 6-11'!H234</f>
        <v>0</v>
      </c>
      <c r="C6829" s="5">
        <f t="shared" si="84"/>
        <v>6824</v>
      </c>
      <c r="D6829" s="5" t="s">
        <v>176</v>
      </c>
    </row>
    <row r="6830" spans="1:4" x14ac:dyDescent="0.2">
      <c r="A6830" s="3">
        <v>6825</v>
      </c>
      <c r="D6830" s="5" t="s">
        <v>176</v>
      </c>
    </row>
    <row r="6831" spans="1:4" x14ac:dyDescent="0.2">
      <c r="A6831" s="3">
        <v>6826</v>
      </c>
      <c r="D6831" s="5" t="s">
        <v>176</v>
      </c>
    </row>
    <row r="6832" spans="1:4" x14ac:dyDescent="0.2">
      <c r="A6832">
        <v>6827</v>
      </c>
      <c r="B6832" s="14">
        <f>'EstRev 6-11'!H237</f>
        <v>0</v>
      </c>
      <c r="C6832" s="5">
        <f t="shared" si="84"/>
        <v>6827</v>
      </c>
      <c r="D6832" s="5" t="s">
        <v>176</v>
      </c>
    </row>
    <row r="6833" spans="1:4" x14ac:dyDescent="0.2">
      <c r="A6833">
        <v>6828</v>
      </c>
      <c r="B6833" s="14">
        <f>'EstRev 6-11'!H238</f>
        <v>0</v>
      </c>
      <c r="C6833" s="5">
        <f t="shared" si="84"/>
        <v>6828</v>
      </c>
      <c r="D6833" s="5" t="s">
        <v>176</v>
      </c>
    </row>
    <row r="6834" spans="1:4" x14ac:dyDescent="0.2">
      <c r="A6834">
        <v>6829</v>
      </c>
      <c r="B6834" s="14">
        <f>'EstRev 6-11'!H239</f>
        <v>0</v>
      </c>
      <c r="C6834" s="5">
        <f t="shared" si="84"/>
        <v>6829</v>
      </c>
      <c r="D6834" s="5" t="s">
        <v>176</v>
      </c>
    </row>
    <row r="6835" spans="1:4" x14ac:dyDescent="0.2">
      <c r="A6835">
        <v>6830</v>
      </c>
      <c r="B6835" s="14">
        <f>'EstRev 6-11'!H240</f>
        <v>0</v>
      </c>
      <c r="C6835" s="5">
        <f t="shared" si="84"/>
        <v>6830</v>
      </c>
      <c r="D6835" s="5" t="s">
        <v>176</v>
      </c>
    </row>
    <row r="6836" spans="1:4" x14ac:dyDescent="0.2">
      <c r="A6836">
        <v>6831</v>
      </c>
      <c r="B6836" s="14">
        <f>'EstRev 6-11'!H241</f>
        <v>0</v>
      </c>
      <c r="C6836" s="5">
        <f t="shared" si="84"/>
        <v>6831</v>
      </c>
      <c r="D6836" s="5" t="s">
        <v>176</v>
      </c>
    </row>
    <row r="6837" spans="1:4" x14ac:dyDescent="0.2">
      <c r="A6837">
        <v>6832</v>
      </c>
      <c r="B6837" s="14">
        <f>'EstRev 6-11'!H242</f>
        <v>0</v>
      </c>
      <c r="C6837" s="5">
        <f t="shared" si="84"/>
        <v>6832</v>
      </c>
      <c r="D6837" s="5" t="s">
        <v>176</v>
      </c>
    </row>
    <row r="6838" spans="1:4" x14ac:dyDescent="0.2">
      <c r="A6838">
        <v>6833</v>
      </c>
      <c r="B6838" s="14">
        <f>'EstRev 6-11'!H243</f>
        <v>0</v>
      </c>
      <c r="C6838" s="5">
        <f t="shared" si="84"/>
        <v>6833</v>
      </c>
      <c r="D6838" s="5" t="s">
        <v>176</v>
      </c>
    </row>
    <row r="6839" spans="1:4" x14ac:dyDescent="0.2">
      <c r="A6839">
        <v>6834</v>
      </c>
      <c r="B6839" s="14">
        <f>'EstRev 6-11'!H244</f>
        <v>0</v>
      </c>
      <c r="C6839" s="5">
        <f t="shared" si="84"/>
        <v>6834</v>
      </c>
      <c r="D6839" s="5" t="s">
        <v>176</v>
      </c>
    </row>
    <row r="6840" spans="1:4" x14ac:dyDescent="0.2">
      <c r="A6840">
        <v>6835</v>
      </c>
      <c r="B6840" s="14">
        <f>'EstRev 6-11'!H245</f>
        <v>0</v>
      </c>
      <c r="C6840" s="5">
        <f t="shared" si="84"/>
        <v>6835</v>
      </c>
      <c r="D6840" s="5" t="s">
        <v>176</v>
      </c>
    </row>
    <row r="6841" spans="1:4" x14ac:dyDescent="0.2">
      <c r="A6841">
        <v>6836</v>
      </c>
      <c r="B6841" s="14">
        <f>'EstRev 6-11'!H246</f>
        <v>0</v>
      </c>
      <c r="C6841" s="5">
        <f t="shared" si="84"/>
        <v>6836</v>
      </c>
      <c r="D6841" s="5" t="s">
        <v>176</v>
      </c>
    </row>
    <row r="6842" spans="1:4" x14ac:dyDescent="0.2">
      <c r="A6842">
        <v>6837</v>
      </c>
      <c r="B6842" s="14">
        <f>'EstRev 6-11'!H247</f>
        <v>0</v>
      </c>
      <c r="C6842" s="5">
        <f t="shared" si="84"/>
        <v>6837</v>
      </c>
      <c r="D6842" s="5" t="s">
        <v>176</v>
      </c>
    </row>
    <row r="6843" spans="1:4" x14ac:dyDescent="0.2">
      <c r="A6843">
        <v>6838</v>
      </c>
      <c r="B6843" s="14">
        <f>'EstRev 6-11'!H248</f>
        <v>0</v>
      </c>
      <c r="C6843" s="5">
        <f t="shared" si="84"/>
        <v>6838</v>
      </c>
      <c r="D6843" s="5" t="s">
        <v>176</v>
      </c>
    </row>
    <row r="6844" spans="1:4" x14ac:dyDescent="0.2">
      <c r="A6844">
        <v>6839</v>
      </c>
      <c r="B6844" s="14">
        <f>'EstRev 6-11'!H249</f>
        <v>0</v>
      </c>
      <c r="C6844" s="5">
        <f t="shared" si="84"/>
        <v>6839</v>
      </c>
      <c r="D6844" s="5" t="s">
        <v>176</v>
      </c>
    </row>
    <row r="6845" spans="1:4" x14ac:dyDescent="0.2">
      <c r="A6845">
        <v>6840</v>
      </c>
      <c r="B6845" s="14">
        <f>'EstRev 6-11'!H250</f>
        <v>0</v>
      </c>
      <c r="C6845" s="5">
        <f t="shared" si="84"/>
        <v>6840</v>
      </c>
      <c r="D6845" s="5" t="s">
        <v>176</v>
      </c>
    </row>
    <row r="6846" spans="1:4" x14ac:dyDescent="0.2">
      <c r="A6846">
        <v>6841</v>
      </c>
      <c r="B6846" s="14">
        <f>'EstRev 6-11'!H251</f>
        <v>0</v>
      </c>
      <c r="C6846" s="5">
        <f t="shared" si="84"/>
        <v>6841</v>
      </c>
      <c r="D6846" s="5" t="s">
        <v>176</v>
      </c>
    </row>
    <row r="6847" spans="1:4" x14ac:dyDescent="0.2">
      <c r="A6847">
        <v>6842</v>
      </c>
      <c r="B6847" s="14">
        <f>'EstRev 6-11'!H252</f>
        <v>0</v>
      </c>
      <c r="C6847" s="5">
        <f t="shared" si="84"/>
        <v>6842</v>
      </c>
      <c r="D6847" s="5" t="s">
        <v>176</v>
      </c>
    </row>
    <row r="6848" spans="1:4" x14ac:dyDescent="0.2">
      <c r="A6848">
        <v>6843</v>
      </c>
      <c r="B6848" s="14">
        <f>'EstRev 6-11'!H253</f>
        <v>0</v>
      </c>
      <c r="C6848" s="5">
        <f t="shared" si="84"/>
        <v>6843</v>
      </c>
      <c r="D6848" s="5" t="s">
        <v>176</v>
      </c>
    </row>
    <row r="6849" spans="1:4" x14ac:dyDescent="0.2">
      <c r="A6849">
        <v>6844</v>
      </c>
      <c r="B6849" s="14">
        <f>'EstRev 6-11'!H254</f>
        <v>0</v>
      </c>
      <c r="C6849" s="5">
        <f t="shared" si="84"/>
        <v>6844</v>
      </c>
      <c r="D6849" s="5" t="s">
        <v>176</v>
      </c>
    </row>
    <row r="6850" spans="1:4" x14ac:dyDescent="0.2">
      <c r="A6850">
        <v>6845</v>
      </c>
      <c r="B6850" s="14">
        <f>'EstRev 6-11'!J225</f>
        <v>0</v>
      </c>
      <c r="C6850" s="5">
        <f t="shared" si="84"/>
        <v>6845</v>
      </c>
      <c r="D6850" s="5" t="s">
        <v>176</v>
      </c>
    </row>
    <row r="6851" spans="1:4" x14ac:dyDescent="0.2">
      <c r="A6851" s="3">
        <v>6846</v>
      </c>
      <c r="D6851" s="5" t="s">
        <v>176</v>
      </c>
    </row>
    <row r="6852" spans="1:4" x14ac:dyDescent="0.2">
      <c r="A6852">
        <v>6847</v>
      </c>
      <c r="B6852" s="14">
        <f>'EstRev 6-11'!J227</f>
        <v>0</v>
      </c>
      <c r="C6852" s="5">
        <f t="shared" si="84"/>
        <v>6847</v>
      </c>
      <c r="D6852" s="5" t="s">
        <v>176</v>
      </c>
    </row>
    <row r="6853" spans="1:4" x14ac:dyDescent="0.2">
      <c r="A6853">
        <v>6848</v>
      </c>
      <c r="B6853" s="14">
        <f>'EstRev 6-11'!J228</f>
        <v>0</v>
      </c>
      <c r="C6853" s="5">
        <f t="shared" si="84"/>
        <v>6848</v>
      </c>
      <c r="D6853" s="5" t="s">
        <v>176</v>
      </c>
    </row>
    <row r="6854" spans="1:4" x14ac:dyDescent="0.2">
      <c r="A6854">
        <v>6849</v>
      </c>
      <c r="B6854" s="14">
        <f>'EstRev 6-11'!J229</f>
        <v>0</v>
      </c>
      <c r="C6854" s="5">
        <f t="shared" si="84"/>
        <v>6849</v>
      </c>
      <c r="D6854" s="5" t="s">
        <v>176</v>
      </c>
    </row>
    <row r="6855" spans="1:4" x14ac:dyDescent="0.2">
      <c r="A6855">
        <v>6850</v>
      </c>
      <c r="B6855" s="14">
        <f>'EstRev 6-11'!J230</f>
        <v>0</v>
      </c>
      <c r="C6855" s="5">
        <f t="shared" si="84"/>
        <v>6850</v>
      </c>
      <c r="D6855" s="5" t="s">
        <v>176</v>
      </c>
    </row>
    <row r="6856" spans="1:4" x14ac:dyDescent="0.2">
      <c r="A6856">
        <v>6851</v>
      </c>
      <c r="B6856" s="14">
        <f>'EstRev 6-11'!J231</f>
        <v>0</v>
      </c>
      <c r="C6856" s="5">
        <f t="shared" ref="C6856:C6909" si="85">A6856-B6856</f>
        <v>6851</v>
      </c>
      <c r="D6856" s="5" t="s">
        <v>176</v>
      </c>
    </row>
    <row r="6857" spans="1:4" x14ac:dyDescent="0.2">
      <c r="A6857">
        <v>6852</v>
      </c>
      <c r="B6857" s="14">
        <f>'EstRev 6-11'!J232</f>
        <v>0</v>
      </c>
      <c r="C6857" s="5">
        <f t="shared" si="85"/>
        <v>6852</v>
      </c>
      <c r="D6857" s="5" t="s">
        <v>176</v>
      </c>
    </row>
    <row r="6858" spans="1:4" x14ac:dyDescent="0.2">
      <c r="A6858">
        <v>6853</v>
      </c>
      <c r="B6858" s="14">
        <f>'EstRev 6-11'!J233</f>
        <v>0</v>
      </c>
      <c r="C6858" s="5">
        <f t="shared" si="85"/>
        <v>6853</v>
      </c>
      <c r="D6858" s="5" t="s">
        <v>176</v>
      </c>
    </row>
    <row r="6859" spans="1:4" x14ac:dyDescent="0.2">
      <c r="A6859">
        <v>6854</v>
      </c>
      <c r="B6859" s="14">
        <f>'EstRev 6-11'!J234</f>
        <v>0</v>
      </c>
      <c r="C6859" s="5">
        <f t="shared" si="85"/>
        <v>6854</v>
      </c>
      <c r="D6859" s="5" t="s">
        <v>176</v>
      </c>
    </row>
    <row r="6860" spans="1:4" x14ac:dyDescent="0.2">
      <c r="A6860" s="3">
        <v>6855</v>
      </c>
      <c r="D6860" s="5" t="s">
        <v>176</v>
      </c>
    </row>
    <row r="6861" spans="1:4" x14ac:dyDescent="0.2">
      <c r="A6861" s="3">
        <v>6856</v>
      </c>
      <c r="D6861" s="5" t="s">
        <v>176</v>
      </c>
    </row>
    <row r="6862" spans="1:4" x14ac:dyDescent="0.2">
      <c r="A6862">
        <v>6857</v>
      </c>
      <c r="B6862" s="14">
        <f>'EstRev 6-11'!J237</f>
        <v>0</v>
      </c>
      <c r="C6862" s="5">
        <f t="shared" si="85"/>
        <v>6857</v>
      </c>
      <c r="D6862" s="5" t="s">
        <v>176</v>
      </c>
    </row>
    <row r="6863" spans="1:4" x14ac:dyDescent="0.2">
      <c r="A6863">
        <v>6858</v>
      </c>
      <c r="B6863" s="14">
        <f>'EstRev 6-11'!J238</f>
        <v>0</v>
      </c>
      <c r="C6863" s="5">
        <f t="shared" si="85"/>
        <v>6858</v>
      </c>
      <c r="D6863" s="5" t="s">
        <v>176</v>
      </c>
    </row>
    <row r="6864" spans="1:4" x14ac:dyDescent="0.2">
      <c r="A6864">
        <v>6859</v>
      </c>
      <c r="B6864" s="14">
        <f>'EstRev 6-11'!J239</f>
        <v>0</v>
      </c>
      <c r="C6864" s="5">
        <f t="shared" si="85"/>
        <v>6859</v>
      </c>
      <c r="D6864" s="5" t="s">
        <v>176</v>
      </c>
    </row>
    <row r="6865" spans="1:4" x14ac:dyDescent="0.2">
      <c r="A6865">
        <v>6860</v>
      </c>
      <c r="B6865" s="14">
        <f>'EstRev 6-11'!J240</f>
        <v>0</v>
      </c>
      <c r="C6865" s="5">
        <f t="shared" si="85"/>
        <v>6860</v>
      </c>
      <c r="D6865" s="5" t="s">
        <v>176</v>
      </c>
    </row>
    <row r="6866" spans="1:4" x14ac:dyDescent="0.2">
      <c r="A6866">
        <v>6861</v>
      </c>
      <c r="B6866" s="14">
        <f>'EstRev 6-11'!J241</f>
        <v>0</v>
      </c>
      <c r="C6866" s="5">
        <f t="shared" si="85"/>
        <v>6861</v>
      </c>
      <c r="D6866" s="5" t="s">
        <v>176</v>
      </c>
    </row>
    <row r="6867" spans="1:4" x14ac:dyDescent="0.2">
      <c r="A6867">
        <v>6862</v>
      </c>
      <c r="B6867" s="14">
        <f>'EstRev 6-11'!J242</f>
        <v>0</v>
      </c>
      <c r="C6867" s="5">
        <f t="shared" si="85"/>
        <v>6862</v>
      </c>
      <c r="D6867" s="5" t="s">
        <v>176</v>
      </c>
    </row>
    <row r="6868" spans="1:4" x14ac:dyDescent="0.2">
      <c r="A6868">
        <v>6863</v>
      </c>
      <c r="B6868" s="14">
        <f>'EstRev 6-11'!J243</f>
        <v>0</v>
      </c>
      <c r="C6868" s="5">
        <f t="shared" si="85"/>
        <v>6863</v>
      </c>
      <c r="D6868" s="5" t="s">
        <v>176</v>
      </c>
    </row>
    <row r="6869" spans="1:4" x14ac:dyDescent="0.2">
      <c r="A6869">
        <v>6864</v>
      </c>
      <c r="B6869" s="14">
        <f>'EstRev 6-11'!J244</f>
        <v>0</v>
      </c>
      <c r="C6869" s="5">
        <f t="shared" si="85"/>
        <v>6864</v>
      </c>
      <c r="D6869" s="5" t="s">
        <v>176</v>
      </c>
    </row>
    <row r="6870" spans="1:4" x14ac:dyDescent="0.2">
      <c r="A6870">
        <v>6865</v>
      </c>
      <c r="B6870" s="14">
        <f>'EstRev 6-11'!J245</f>
        <v>0</v>
      </c>
      <c r="C6870" s="5">
        <f t="shared" si="85"/>
        <v>6865</v>
      </c>
      <c r="D6870" s="5" t="s">
        <v>176</v>
      </c>
    </row>
    <row r="6871" spans="1:4" x14ac:dyDescent="0.2">
      <c r="A6871">
        <v>6866</v>
      </c>
      <c r="B6871" s="14">
        <f>'EstRev 6-11'!J246</f>
        <v>0</v>
      </c>
      <c r="C6871" s="5">
        <f t="shared" si="85"/>
        <v>6866</v>
      </c>
      <c r="D6871" s="5" t="s">
        <v>176</v>
      </c>
    </row>
    <row r="6872" spans="1:4" x14ac:dyDescent="0.2">
      <c r="A6872">
        <v>6867</v>
      </c>
      <c r="B6872" s="14">
        <f>'EstRev 6-11'!J247</f>
        <v>0</v>
      </c>
      <c r="C6872" s="5">
        <f t="shared" si="85"/>
        <v>6867</v>
      </c>
      <c r="D6872" s="5" t="s">
        <v>176</v>
      </c>
    </row>
    <row r="6873" spans="1:4" x14ac:dyDescent="0.2">
      <c r="A6873">
        <v>6868</v>
      </c>
      <c r="B6873" s="14">
        <f>'EstRev 6-11'!J248</f>
        <v>0</v>
      </c>
      <c r="C6873" s="5">
        <f t="shared" si="85"/>
        <v>6868</v>
      </c>
      <c r="D6873" s="5" t="s">
        <v>176</v>
      </c>
    </row>
    <row r="6874" spans="1:4" x14ac:dyDescent="0.2">
      <c r="A6874">
        <v>6869</v>
      </c>
      <c r="B6874" s="14">
        <f>'EstRev 6-11'!J249</f>
        <v>0</v>
      </c>
      <c r="C6874" s="5">
        <f t="shared" si="85"/>
        <v>6869</v>
      </c>
      <c r="D6874" s="5" t="s">
        <v>176</v>
      </c>
    </row>
    <row r="6875" spans="1:4" x14ac:dyDescent="0.2">
      <c r="A6875">
        <v>6870</v>
      </c>
      <c r="B6875" s="14">
        <f>'EstRev 6-11'!J250</f>
        <v>0</v>
      </c>
      <c r="C6875" s="5">
        <f t="shared" si="85"/>
        <v>6870</v>
      </c>
      <c r="D6875" s="5" t="s">
        <v>176</v>
      </c>
    </row>
    <row r="6876" spans="1:4" x14ac:dyDescent="0.2">
      <c r="A6876">
        <v>6871</v>
      </c>
      <c r="B6876" s="14">
        <f>'EstRev 6-11'!J251</f>
        <v>0</v>
      </c>
      <c r="C6876" s="5">
        <f t="shared" si="85"/>
        <v>6871</v>
      </c>
      <c r="D6876" s="5" t="s">
        <v>176</v>
      </c>
    </row>
    <row r="6877" spans="1:4" x14ac:dyDescent="0.2">
      <c r="A6877">
        <v>6872</v>
      </c>
      <c r="B6877" s="14">
        <f>'EstRev 6-11'!J252</f>
        <v>0</v>
      </c>
      <c r="C6877" s="5">
        <f t="shared" si="85"/>
        <v>6872</v>
      </c>
      <c r="D6877" s="5" t="s">
        <v>176</v>
      </c>
    </row>
    <row r="6878" spans="1:4" x14ac:dyDescent="0.2">
      <c r="A6878">
        <v>6873</v>
      </c>
      <c r="B6878" s="14">
        <f>'EstRev 6-11'!J253</f>
        <v>0</v>
      </c>
      <c r="C6878" s="5">
        <f t="shared" si="85"/>
        <v>6873</v>
      </c>
      <c r="D6878" s="5" t="s">
        <v>176</v>
      </c>
    </row>
    <row r="6879" spans="1:4" x14ac:dyDescent="0.2">
      <c r="A6879">
        <v>6874</v>
      </c>
      <c r="B6879" s="14">
        <f>'EstRev 6-11'!J254</f>
        <v>0</v>
      </c>
      <c r="C6879" s="5">
        <f t="shared" si="85"/>
        <v>6874</v>
      </c>
      <c r="D6879" s="5" t="s">
        <v>176</v>
      </c>
    </row>
    <row r="6880" spans="1:4" x14ac:dyDescent="0.2">
      <c r="A6880">
        <v>6875</v>
      </c>
      <c r="B6880" s="14">
        <f>'EstRev 6-11'!K225</f>
        <v>0</v>
      </c>
      <c r="C6880" s="5">
        <f t="shared" si="85"/>
        <v>6875</v>
      </c>
      <c r="D6880" s="5" t="s">
        <v>176</v>
      </c>
    </row>
    <row r="6881" spans="1:4" x14ac:dyDescent="0.2">
      <c r="A6881" s="3">
        <v>6876</v>
      </c>
      <c r="D6881" s="5" t="s">
        <v>176</v>
      </c>
    </row>
    <row r="6882" spans="1:4" x14ac:dyDescent="0.2">
      <c r="A6882">
        <v>6877</v>
      </c>
      <c r="B6882" s="14">
        <f>'EstRev 6-11'!K227</f>
        <v>0</v>
      </c>
      <c r="C6882" s="5">
        <f t="shared" si="85"/>
        <v>6877</v>
      </c>
      <c r="D6882" s="5" t="s">
        <v>176</v>
      </c>
    </row>
    <row r="6883" spans="1:4" x14ac:dyDescent="0.2">
      <c r="A6883">
        <v>6878</v>
      </c>
      <c r="B6883" s="14">
        <f>'EstRev 6-11'!K228</f>
        <v>0</v>
      </c>
      <c r="C6883" s="5">
        <f t="shared" si="85"/>
        <v>6878</v>
      </c>
      <c r="D6883" s="5" t="s">
        <v>176</v>
      </c>
    </row>
    <row r="6884" spans="1:4" x14ac:dyDescent="0.2">
      <c r="A6884">
        <v>6879</v>
      </c>
      <c r="B6884" s="14">
        <f>'EstRev 6-11'!K229</f>
        <v>0</v>
      </c>
      <c r="C6884" s="5">
        <f t="shared" si="85"/>
        <v>6879</v>
      </c>
      <c r="D6884" s="5" t="s">
        <v>176</v>
      </c>
    </row>
    <row r="6885" spans="1:4" x14ac:dyDescent="0.2">
      <c r="A6885">
        <v>6880</v>
      </c>
      <c r="B6885" s="14">
        <f>'EstRev 6-11'!K230</f>
        <v>0</v>
      </c>
      <c r="C6885" s="5">
        <f t="shared" si="85"/>
        <v>6880</v>
      </c>
      <c r="D6885" s="5" t="s">
        <v>176</v>
      </c>
    </row>
    <row r="6886" spans="1:4" x14ac:dyDescent="0.2">
      <c r="A6886">
        <v>6881</v>
      </c>
      <c r="B6886" s="14">
        <f>'EstRev 6-11'!K231</f>
        <v>0</v>
      </c>
      <c r="C6886" s="5">
        <f t="shared" si="85"/>
        <v>6881</v>
      </c>
      <c r="D6886" s="5" t="s">
        <v>176</v>
      </c>
    </row>
    <row r="6887" spans="1:4" x14ac:dyDescent="0.2">
      <c r="A6887">
        <v>6882</v>
      </c>
      <c r="B6887" s="14">
        <f>'EstRev 6-11'!K232</f>
        <v>0</v>
      </c>
      <c r="C6887" s="5">
        <f t="shared" si="85"/>
        <v>6882</v>
      </c>
      <c r="D6887" s="5" t="s">
        <v>176</v>
      </c>
    </row>
    <row r="6888" spans="1:4" x14ac:dyDescent="0.2">
      <c r="A6888">
        <v>6883</v>
      </c>
      <c r="B6888" s="14">
        <f>'EstRev 6-11'!K233</f>
        <v>0</v>
      </c>
      <c r="C6888" s="5">
        <f t="shared" si="85"/>
        <v>6883</v>
      </c>
      <c r="D6888" s="5" t="s">
        <v>176</v>
      </c>
    </row>
    <row r="6889" spans="1:4" x14ac:dyDescent="0.2">
      <c r="A6889">
        <v>6884</v>
      </c>
      <c r="B6889" s="14">
        <f>'EstRev 6-11'!K234</f>
        <v>0</v>
      </c>
      <c r="C6889" s="5">
        <f t="shared" si="85"/>
        <v>6884</v>
      </c>
      <c r="D6889" s="5" t="s">
        <v>176</v>
      </c>
    </row>
    <row r="6890" spans="1:4" x14ac:dyDescent="0.2">
      <c r="A6890" s="3">
        <v>6885</v>
      </c>
      <c r="D6890" s="5" t="s">
        <v>176</v>
      </c>
    </row>
    <row r="6891" spans="1:4" x14ac:dyDescent="0.2">
      <c r="A6891" s="3">
        <v>6886</v>
      </c>
      <c r="D6891" s="5" t="s">
        <v>176</v>
      </c>
    </row>
    <row r="6892" spans="1:4" x14ac:dyDescent="0.2">
      <c r="A6892">
        <v>6887</v>
      </c>
      <c r="B6892" s="14">
        <f>'EstRev 6-11'!K237</f>
        <v>0</v>
      </c>
      <c r="C6892" s="5">
        <f t="shared" si="85"/>
        <v>6887</v>
      </c>
      <c r="D6892" s="5" t="s">
        <v>176</v>
      </c>
    </row>
    <row r="6893" spans="1:4" x14ac:dyDescent="0.2">
      <c r="A6893">
        <v>6888</v>
      </c>
      <c r="B6893" s="14">
        <f>'EstRev 6-11'!K238</f>
        <v>0</v>
      </c>
      <c r="C6893" s="5">
        <f t="shared" si="85"/>
        <v>6888</v>
      </c>
      <c r="D6893" s="5" t="s">
        <v>176</v>
      </c>
    </row>
    <row r="6894" spans="1:4" x14ac:dyDescent="0.2">
      <c r="A6894">
        <v>6889</v>
      </c>
      <c r="B6894" s="14">
        <f>'EstRev 6-11'!K239</f>
        <v>0</v>
      </c>
      <c r="C6894" s="5">
        <f t="shared" si="85"/>
        <v>6889</v>
      </c>
      <c r="D6894" s="5" t="s">
        <v>176</v>
      </c>
    </row>
    <row r="6895" spans="1:4" x14ac:dyDescent="0.2">
      <c r="A6895">
        <v>6890</v>
      </c>
      <c r="B6895" s="14">
        <f>'EstRev 6-11'!K240</f>
        <v>0</v>
      </c>
      <c r="C6895" s="5">
        <f t="shared" si="85"/>
        <v>6890</v>
      </c>
      <c r="D6895" s="5" t="s">
        <v>176</v>
      </c>
    </row>
    <row r="6896" spans="1:4" x14ac:dyDescent="0.2">
      <c r="A6896">
        <v>6891</v>
      </c>
      <c r="B6896" s="14">
        <f>'EstRev 6-11'!K241</f>
        <v>0</v>
      </c>
      <c r="C6896" s="5">
        <f t="shared" si="85"/>
        <v>6891</v>
      </c>
      <c r="D6896" s="5" t="s">
        <v>176</v>
      </c>
    </row>
    <row r="6897" spans="1:4" x14ac:dyDescent="0.2">
      <c r="A6897">
        <v>6892</v>
      </c>
      <c r="B6897" s="14">
        <f>'EstRev 6-11'!K242</f>
        <v>0</v>
      </c>
      <c r="C6897" s="5">
        <f t="shared" si="85"/>
        <v>6892</v>
      </c>
      <c r="D6897" s="5" t="s">
        <v>176</v>
      </c>
    </row>
    <row r="6898" spans="1:4" x14ac:dyDescent="0.2">
      <c r="A6898">
        <v>6893</v>
      </c>
      <c r="B6898" s="14">
        <f>'EstRev 6-11'!K243</f>
        <v>0</v>
      </c>
      <c r="C6898" s="5">
        <f t="shared" si="85"/>
        <v>6893</v>
      </c>
      <c r="D6898" s="5" t="s">
        <v>176</v>
      </c>
    </row>
    <row r="6899" spans="1:4" x14ac:dyDescent="0.2">
      <c r="A6899">
        <v>6894</v>
      </c>
      <c r="B6899" s="14">
        <f>'EstRev 6-11'!K244</f>
        <v>0</v>
      </c>
      <c r="C6899" s="5">
        <f t="shared" si="85"/>
        <v>6894</v>
      </c>
      <c r="D6899" s="5" t="s">
        <v>176</v>
      </c>
    </row>
    <row r="6900" spans="1:4" x14ac:dyDescent="0.2">
      <c r="A6900">
        <v>6895</v>
      </c>
      <c r="B6900" s="14">
        <f>'EstRev 6-11'!K245</f>
        <v>0</v>
      </c>
      <c r="C6900" s="5">
        <f t="shared" si="85"/>
        <v>6895</v>
      </c>
      <c r="D6900" s="5" t="s">
        <v>176</v>
      </c>
    </row>
    <row r="6901" spans="1:4" x14ac:dyDescent="0.2">
      <c r="A6901">
        <v>6896</v>
      </c>
      <c r="B6901" s="14">
        <f>'EstRev 6-11'!K246</f>
        <v>0</v>
      </c>
      <c r="C6901" s="5">
        <f t="shared" si="85"/>
        <v>6896</v>
      </c>
      <c r="D6901" s="5" t="s">
        <v>176</v>
      </c>
    </row>
    <row r="6902" spans="1:4" x14ac:dyDescent="0.2">
      <c r="A6902">
        <v>6897</v>
      </c>
      <c r="B6902" s="14">
        <f>'EstRev 6-11'!K247</f>
        <v>0</v>
      </c>
      <c r="C6902" s="5">
        <f t="shared" si="85"/>
        <v>6897</v>
      </c>
      <c r="D6902" s="5" t="s">
        <v>176</v>
      </c>
    </row>
    <row r="6903" spans="1:4" x14ac:dyDescent="0.2">
      <c r="A6903">
        <v>6898</v>
      </c>
      <c r="B6903" s="14">
        <f>'EstRev 6-11'!K248</f>
        <v>0</v>
      </c>
      <c r="C6903" s="5">
        <f t="shared" si="85"/>
        <v>6898</v>
      </c>
      <c r="D6903" s="5" t="s">
        <v>176</v>
      </c>
    </row>
    <row r="6904" spans="1:4" x14ac:dyDescent="0.2">
      <c r="A6904">
        <v>6899</v>
      </c>
      <c r="B6904" s="14">
        <f>'EstRev 6-11'!K249</f>
        <v>0</v>
      </c>
      <c r="C6904" s="5">
        <f t="shared" si="85"/>
        <v>6899</v>
      </c>
      <c r="D6904" s="5" t="s">
        <v>176</v>
      </c>
    </row>
    <row r="6905" spans="1:4" x14ac:dyDescent="0.2">
      <c r="A6905">
        <v>6900</v>
      </c>
      <c r="B6905" s="14">
        <f>'EstRev 6-11'!K250</f>
        <v>0</v>
      </c>
      <c r="C6905" s="5">
        <f t="shared" si="85"/>
        <v>6900</v>
      </c>
      <c r="D6905" s="5" t="s">
        <v>176</v>
      </c>
    </row>
    <row r="6906" spans="1:4" x14ac:dyDescent="0.2">
      <c r="A6906">
        <v>6901</v>
      </c>
      <c r="B6906" s="14">
        <f>'EstRev 6-11'!K251</f>
        <v>0</v>
      </c>
      <c r="C6906" s="5">
        <f t="shared" si="85"/>
        <v>6901</v>
      </c>
      <c r="D6906" s="5" t="s">
        <v>176</v>
      </c>
    </row>
    <row r="6907" spans="1:4" x14ac:dyDescent="0.2">
      <c r="A6907">
        <v>6902</v>
      </c>
      <c r="B6907" s="14">
        <f>'EstRev 6-11'!K252</f>
        <v>0</v>
      </c>
      <c r="C6907" s="5">
        <f t="shared" si="85"/>
        <v>6902</v>
      </c>
      <c r="D6907" s="5" t="s">
        <v>176</v>
      </c>
    </row>
    <row r="6908" spans="1:4" x14ac:dyDescent="0.2">
      <c r="A6908">
        <v>6903</v>
      </c>
      <c r="B6908" s="14">
        <f>'EstRev 6-11'!K253</f>
        <v>0</v>
      </c>
      <c r="C6908" s="5">
        <f t="shared" si="85"/>
        <v>6903</v>
      </c>
      <c r="D6908" s="5" t="s">
        <v>176</v>
      </c>
    </row>
    <row r="6909" spans="1:4" x14ac:dyDescent="0.2">
      <c r="A6909">
        <v>6904</v>
      </c>
      <c r="B6909" s="14">
        <f>'EstRev 6-11'!K254</f>
        <v>0</v>
      </c>
      <c r="C6909" s="5">
        <f t="shared" si="85"/>
        <v>6904</v>
      </c>
      <c r="D6909" s="5" t="s">
        <v>176</v>
      </c>
    </row>
    <row r="6910" spans="1:4" x14ac:dyDescent="0.2">
      <c r="A6910">
        <v>6905</v>
      </c>
      <c r="B6910" s="14">
        <f>'EstRev 6-11'!J268</f>
        <v>0</v>
      </c>
      <c r="C6910" s="5">
        <f>A6910-B6910</f>
        <v>6905</v>
      </c>
      <c r="D6910" s="5" t="s">
        <v>379</v>
      </c>
    </row>
    <row r="6911" spans="1:4" x14ac:dyDescent="0.2">
      <c r="A6911">
        <v>6906</v>
      </c>
      <c r="B6911" s="15">
        <f>'EstRev 6-11'!H169</f>
        <v>0</v>
      </c>
      <c r="C6911" s="1578">
        <f>A6911-B6911</f>
        <v>6906</v>
      </c>
      <c r="D6911" s="5" t="s">
        <v>379</v>
      </c>
    </row>
    <row r="6912" spans="1:4" x14ac:dyDescent="0.2">
      <c r="A6912">
        <v>6907</v>
      </c>
      <c r="B6912" s="15">
        <f>'EstRev 6-11'!C198</f>
        <v>0</v>
      </c>
      <c r="C6912" s="1578">
        <f>A6912-B6912</f>
        <v>6907</v>
      </c>
      <c r="D6912" s="5" t="s">
        <v>379</v>
      </c>
    </row>
    <row r="6913" spans="1:5" x14ac:dyDescent="0.2">
      <c r="A6913" s="3">
        <v>6908</v>
      </c>
      <c r="B6913" s="15"/>
      <c r="C6913" s="1578"/>
    </row>
    <row r="6914" spans="1:5" x14ac:dyDescent="0.2">
      <c r="A6914" s="3">
        <v>6909</v>
      </c>
    </row>
    <row r="6915" spans="1:5" x14ac:dyDescent="0.2">
      <c r="A6915">
        <v>6910</v>
      </c>
      <c r="B6915" s="15">
        <f>'EstExp 12-20'!H451</f>
        <v>0</v>
      </c>
      <c r="C6915" s="1578">
        <f>A6915-B6915</f>
        <v>6910</v>
      </c>
      <c r="D6915" s="5" t="s">
        <v>379</v>
      </c>
    </row>
    <row r="6916" spans="1:5" x14ac:dyDescent="0.2">
      <c r="A6916">
        <v>6911</v>
      </c>
      <c r="B6916" s="15">
        <f>'EstExp 12-20'!K451</f>
        <v>0</v>
      </c>
      <c r="C6916" s="1578">
        <f t="shared" ref="C6916:C6979" si="86">A6916-B6916</f>
        <v>6911</v>
      </c>
      <c r="D6916" s="5" t="s">
        <v>379</v>
      </c>
      <c r="E6916" s="5" t="s">
        <v>378</v>
      </c>
    </row>
    <row r="6917" spans="1:5" x14ac:dyDescent="0.2">
      <c r="A6917">
        <v>6912</v>
      </c>
      <c r="B6917" s="15">
        <f>'BudgetSum 2-4'!C58</f>
        <v>0</v>
      </c>
      <c r="C6917" s="1578">
        <f t="shared" si="86"/>
        <v>6912</v>
      </c>
      <c r="D6917" s="5" t="s">
        <v>639</v>
      </c>
    </row>
    <row r="6918" spans="1:5" x14ac:dyDescent="0.2">
      <c r="A6918">
        <v>6913</v>
      </c>
      <c r="B6918" s="15">
        <f>'BudgetSum 2-4'!D58</f>
        <v>0</v>
      </c>
      <c r="C6918" s="1578">
        <f t="shared" si="86"/>
        <v>6913</v>
      </c>
      <c r="D6918" s="5" t="s">
        <v>639</v>
      </c>
    </row>
    <row r="6919" spans="1:5" x14ac:dyDescent="0.2">
      <c r="A6919">
        <v>6914</v>
      </c>
      <c r="B6919" s="15">
        <f>'BudgetSum 2-4'!H58</f>
        <v>0</v>
      </c>
      <c r="C6919" s="1578">
        <f t="shared" si="86"/>
        <v>6914</v>
      </c>
      <c r="D6919" s="5" t="s">
        <v>639</v>
      </c>
    </row>
    <row r="6920" spans="1:5" x14ac:dyDescent="0.2">
      <c r="A6920">
        <v>6915</v>
      </c>
      <c r="B6920" s="15">
        <f>'BudgetSum 2-4'!C59</f>
        <v>0</v>
      </c>
      <c r="C6920" s="1578">
        <f t="shared" si="86"/>
        <v>6915</v>
      </c>
      <c r="D6920" s="5" t="s">
        <v>639</v>
      </c>
    </row>
    <row r="6921" spans="1:5" x14ac:dyDescent="0.2">
      <c r="A6921">
        <v>6916</v>
      </c>
      <c r="B6921" s="15">
        <f>'BudgetSum 2-4'!D59</f>
        <v>0</v>
      </c>
      <c r="C6921" s="1578">
        <f t="shared" si="86"/>
        <v>6916</v>
      </c>
      <c r="D6921" s="5" t="s">
        <v>639</v>
      </c>
    </row>
    <row r="6922" spans="1:5" x14ac:dyDescent="0.2">
      <c r="A6922">
        <v>6917</v>
      </c>
      <c r="B6922" s="15">
        <f>'BudgetSum 2-4'!H59</f>
        <v>0</v>
      </c>
      <c r="C6922" s="1578">
        <f t="shared" si="86"/>
        <v>6917</v>
      </c>
      <c r="D6922" s="5" t="s">
        <v>639</v>
      </c>
    </row>
    <row r="6923" spans="1:5" x14ac:dyDescent="0.2">
      <c r="A6923">
        <v>6918</v>
      </c>
      <c r="B6923" s="15">
        <f>'BudgetSum 2-4'!C60</f>
        <v>0</v>
      </c>
      <c r="C6923" s="1578">
        <f t="shared" si="86"/>
        <v>6918</v>
      </c>
      <c r="D6923" s="5" t="s">
        <v>639</v>
      </c>
    </row>
    <row r="6924" spans="1:5" x14ac:dyDescent="0.2">
      <c r="A6924">
        <v>6919</v>
      </c>
      <c r="B6924" s="15">
        <f>'BudgetSum 2-4'!D60</f>
        <v>0</v>
      </c>
      <c r="C6924" s="1578">
        <f t="shared" si="86"/>
        <v>6919</v>
      </c>
      <c r="D6924" s="5" t="s">
        <v>639</v>
      </c>
    </row>
    <row r="6925" spans="1:5" x14ac:dyDescent="0.2">
      <c r="A6925">
        <v>6920</v>
      </c>
      <c r="B6925" s="15">
        <f>'BudgetSum 2-4'!H60</f>
        <v>0</v>
      </c>
      <c r="C6925" s="1578">
        <f t="shared" si="86"/>
        <v>6920</v>
      </c>
      <c r="D6925" s="5" t="s">
        <v>639</v>
      </c>
    </row>
    <row r="6926" spans="1:5" x14ac:dyDescent="0.2">
      <c r="A6926">
        <v>6921</v>
      </c>
      <c r="B6926" s="15">
        <f>'BudgetSum 2-4'!C62</f>
        <v>0</v>
      </c>
      <c r="C6926" s="1578">
        <f t="shared" si="86"/>
        <v>6921</v>
      </c>
      <c r="D6926" s="5" t="s">
        <v>639</v>
      </c>
    </row>
    <row r="6927" spans="1:5" x14ac:dyDescent="0.2">
      <c r="A6927">
        <v>6922</v>
      </c>
      <c r="B6927" s="15">
        <f>'BudgetSum 2-4'!D62</f>
        <v>0</v>
      </c>
      <c r="C6927" s="1578">
        <f t="shared" si="86"/>
        <v>6922</v>
      </c>
      <c r="D6927" s="5" t="s">
        <v>639</v>
      </c>
    </row>
    <row r="6928" spans="1:5" x14ac:dyDescent="0.2">
      <c r="A6928">
        <v>6923</v>
      </c>
      <c r="B6928" s="15">
        <f>'BudgetSum 2-4'!H62</f>
        <v>0</v>
      </c>
      <c r="C6928" s="1578">
        <f t="shared" si="86"/>
        <v>6923</v>
      </c>
      <c r="D6928" s="5" t="s">
        <v>639</v>
      </c>
    </row>
    <row r="6929" spans="1:4" x14ac:dyDescent="0.2">
      <c r="A6929">
        <v>6924</v>
      </c>
      <c r="B6929" s="15">
        <f>'BudgetSum 2-4'!C63</f>
        <v>0</v>
      </c>
      <c r="C6929" s="1578">
        <f t="shared" si="86"/>
        <v>6924</v>
      </c>
      <c r="D6929" s="5" t="s">
        <v>639</v>
      </c>
    </row>
    <row r="6930" spans="1:4" x14ac:dyDescent="0.2">
      <c r="A6930">
        <v>6925</v>
      </c>
      <c r="B6930" s="15">
        <f>'BudgetSum 2-4'!D63</f>
        <v>0</v>
      </c>
      <c r="C6930" s="1578">
        <f t="shared" si="86"/>
        <v>6925</v>
      </c>
      <c r="D6930" s="5" t="s">
        <v>639</v>
      </c>
    </row>
    <row r="6931" spans="1:4" x14ac:dyDescent="0.2">
      <c r="A6931">
        <v>6926</v>
      </c>
      <c r="B6931" s="15">
        <f>'BudgetSum 2-4'!H63</f>
        <v>0</v>
      </c>
      <c r="C6931" s="1578">
        <f t="shared" si="86"/>
        <v>6926</v>
      </c>
      <c r="D6931" s="5" t="s">
        <v>639</v>
      </c>
    </row>
    <row r="6932" spans="1:4" x14ac:dyDescent="0.2">
      <c r="A6932">
        <v>6927</v>
      </c>
      <c r="B6932" s="15">
        <f>'BudgetSum 2-4'!C64</f>
        <v>0</v>
      </c>
      <c r="C6932" s="1578">
        <f t="shared" si="86"/>
        <v>6927</v>
      </c>
      <c r="D6932" s="5" t="s">
        <v>639</v>
      </c>
    </row>
    <row r="6933" spans="1:4" x14ac:dyDescent="0.2">
      <c r="A6933">
        <v>6928</v>
      </c>
      <c r="B6933" s="15">
        <f>'BudgetSum 2-4'!D64</f>
        <v>0</v>
      </c>
      <c r="C6933" s="1578">
        <f t="shared" si="86"/>
        <v>6928</v>
      </c>
      <c r="D6933" s="5" t="s">
        <v>639</v>
      </c>
    </row>
    <row r="6934" spans="1:4" x14ac:dyDescent="0.2">
      <c r="A6934">
        <v>6929</v>
      </c>
      <c r="B6934" s="15">
        <f>'BudgetSum 2-4'!H64</f>
        <v>0</v>
      </c>
      <c r="C6934" s="1578">
        <f t="shared" si="86"/>
        <v>6929</v>
      </c>
      <c r="D6934" s="5" t="s">
        <v>639</v>
      </c>
    </row>
    <row r="6935" spans="1:4" x14ac:dyDescent="0.2">
      <c r="A6935">
        <v>6930</v>
      </c>
      <c r="B6935" s="15">
        <f>'BudgetSum 2-4'!C66</f>
        <v>0</v>
      </c>
      <c r="C6935" s="1578">
        <f t="shared" si="86"/>
        <v>6930</v>
      </c>
      <c r="D6935" s="5" t="s">
        <v>639</v>
      </c>
    </row>
    <row r="6936" spans="1:4" x14ac:dyDescent="0.2">
      <c r="A6936">
        <v>6931</v>
      </c>
      <c r="B6936" s="15">
        <f>'BudgetSum 2-4'!D66</f>
        <v>0</v>
      </c>
      <c r="C6936" s="1578">
        <f t="shared" si="86"/>
        <v>6931</v>
      </c>
      <c r="D6936" s="5" t="s">
        <v>639</v>
      </c>
    </row>
    <row r="6937" spans="1:4" x14ac:dyDescent="0.2">
      <c r="A6937">
        <v>6932</v>
      </c>
      <c r="B6937" s="15">
        <f>'BudgetSum 2-4'!C67</f>
        <v>0</v>
      </c>
      <c r="C6937" s="1578">
        <f t="shared" si="86"/>
        <v>6932</v>
      </c>
      <c r="D6937" s="5" t="s">
        <v>639</v>
      </c>
    </row>
    <row r="6938" spans="1:4" x14ac:dyDescent="0.2">
      <c r="A6938">
        <v>6933</v>
      </c>
      <c r="B6938" s="15">
        <f>'BudgetSum 2-4'!D67</f>
        <v>0</v>
      </c>
      <c r="C6938" s="1578">
        <f t="shared" si="86"/>
        <v>6933</v>
      </c>
      <c r="D6938" s="5" t="s">
        <v>639</v>
      </c>
    </row>
    <row r="6939" spans="1:4" x14ac:dyDescent="0.2">
      <c r="A6939">
        <v>6934</v>
      </c>
      <c r="B6939" s="15">
        <f>'BudgetSum 2-4'!C68</f>
        <v>0</v>
      </c>
      <c r="C6939" s="1578">
        <f t="shared" si="86"/>
        <v>6934</v>
      </c>
      <c r="D6939" s="5" t="s">
        <v>639</v>
      </c>
    </row>
    <row r="6940" spans="1:4" x14ac:dyDescent="0.2">
      <c r="A6940">
        <v>6935</v>
      </c>
      <c r="B6940" s="15">
        <f>'BudgetSum 2-4'!D68</f>
        <v>0</v>
      </c>
      <c r="C6940" s="1578">
        <f t="shared" si="86"/>
        <v>6935</v>
      </c>
      <c r="D6940" s="5" t="s">
        <v>639</v>
      </c>
    </row>
    <row r="6941" spans="1:4" x14ac:dyDescent="0.2">
      <c r="A6941">
        <v>6936</v>
      </c>
      <c r="B6941" s="15">
        <f>'BudgetSum 2-4'!C70</f>
        <v>0</v>
      </c>
      <c r="C6941" s="1578">
        <f t="shared" si="86"/>
        <v>6936</v>
      </c>
      <c r="D6941" s="5" t="s">
        <v>639</v>
      </c>
    </row>
    <row r="6942" spans="1:4" x14ac:dyDescent="0.2">
      <c r="A6942">
        <v>6937</v>
      </c>
      <c r="B6942" s="15">
        <f>'BudgetSum 2-4'!D70</f>
        <v>0</v>
      </c>
      <c r="C6942" s="1578">
        <f t="shared" si="86"/>
        <v>6937</v>
      </c>
      <c r="D6942" s="5" t="s">
        <v>639</v>
      </c>
    </row>
    <row r="6943" spans="1:4" x14ac:dyDescent="0.2">
      <c r="A6943">
        <v>6938</v>
      </c>
      <c r="B6943" s="15">
        <f>'BudgetSum 2-4'!C71</f>
        <v>0</v>
      </c>
      <c r="C6943" s="1578">
        <f t="shared" si="86"/>
        <v>6938</v>
      </c>
      <c r="D6943" s="5" t="s">
        <v>639</v>
      </c>
    </row>
    <row r="6944" spans="1:4" x14ac:dyDescent="0.2">
      <c r="A6944">
        <v>6939</v>
      </c>
      <c r="B6944" s="15">
        <f>'BudgetSum 2-4'!D71</f>
        <v>0</v>
      </c>
      <c r="C6944" s="1578">
        <f t="shared" si="86"/>
        <v>6939</v>
      </c>
      <c r="D6944" s="5" t="s">
        <v>639</v>
      </c>
    </row>
    <row r="6945" spans="1:4" x14ac:dyDescent="0.2">
      <c r="A6945">
        <v>6940</v>
      </c>
      <c r="B6945" s="15">
        <f>'BudgetSum 2-4'!C72</f>
        <v>0</v>
      </c>
      <c r="C6945" s="1578">
        <f t="shared" si="86"/>
        <v>6940</v>
      </c>
      <c r="D6945" s="5" t="s">
        <v>639</v>
      </c>
    </row>
    <row r="6946" spans="1:4" x14ac:dyDescent="0.2">
      <c r="A6946">
        <v>6941</v>
      </c>
      <c r="B6946" s="15">
        <f>'BudgetSum 2-4'!D72</f>
        <v>0</v>
      </c>
      <c r="C6946" s="1578">
        <f t="shared" si="86"/>
        <v>6941</v>
      </c>
      <c r="D6946" s="5" t="s">
        <v>639</v>
      </c>
    </row>
    <row r="6947" spans="1:4" x14ac:dyDescent="0.2">
      <c r="A6947">
        <v>6942</v>
      </c>
      <c r="B6947" s="15">
        <f>'BudgetSum 2-4'!C74</f>
        <v>0</v>
      </c>
      <c r="C6947" s="1578">
        <f t="shared" si="86"/>
        <v>6942</v>
      </c>
      <c r="D6947" s="5" t="s">
        <v>639</v>
      </c>
    </row>
    <row r="6948" spans="1:4" x14ac:dyDescent="0.2">
      <c r="A6948">
        <v>6943</v>
      </c>
      <c r="B6948" s="15">
        <f>'BudgetSum 2-4'!D74</f>
        <v>0</v>
      </c>
      <c r="C6948" s="1578">
        <f t="shared" si="86"/>
        <v>6943</v>
      </c>
      <c r="D6948" s="5" t="s">
        <v>639</v>
      </c>
    </row>
    <row r="6949" spans="1:4" x14ac:dyDescent="0.2">
      <c r="A6949">
        <v>6944</v>
      </c>
      <c r="B6949" s="15">
        <f>'BudgetSum 2-4'!C75</f>
        <v>0</v>
      </c>
      <c r="C6949" s="1578">
        <f t="shared" si="86"/>
        <v>6944</v>
      </c>
      <c r="D6949" s="5" t="s">
        <v>639</v>
      </c>
    </row>
    <row r="6950" spans="1:4" x14ac:dyDescent="0.2">
      <c r="A6950">
        <v>6945</v>
      </c>
      <c r="B6950" s="15">
        <f>'BudgetSum 2-4'!D75</f>
        <v>0</v>
      </c>
      <c r="C6950" s="1578">
        <f t="shared" si="86"/>
        <v>6945</v>
      </c>
      <c r="D6950" s="5" t="s">
        <v>639</v>
      </c>
    </row>
    <row r="6951" spans="1:4" x14ac:dyDescent="0.2">
      <c r="A6951">
        <v>6946</v>
      </c>
      <c r="B6951" s="15">
        <f>'BudgetSum 2-4'!C76</f>
        <v>0</v>
      </c>
      <c r="C6951" s="1578">
        <f t="shared" si="86"/>
        <v>6946</v>
      </c>
      <c r="D6951" s="5" t="s">
        <v>639</v>
      </c>
    </row>
    <row r="6952" spans="1:4" x14ac:dyDescent="0.2">
      <c r="A6952">
        <v>6947</v>
      </c>
      <c r="B6952" s="15">
        <f>'BudgetSum 2-4'!D76</f>
        <v>0</v>
      </c>
      <c r="C6952" s="1578">
        <f t="shared" si="86"/>
        <v>6947</v>
      </c>
      <c r="D6952" s="5" t="s">
        <v>639</v>
      </c>
    </row>
    <row r="6953" spans="1:4" x14ac:dyDescent="0.2">
      <c r="A6953">
        <v>6948</v>
      </c>
      <c r="B6953" s="15">
        <f>'BudgetSum 2-4'!C27</f>
        <v>0</v>
      </c>
      <c r="C6953" s="1578">
        <f t="shared" si="86"/>
        <v>6948</v>
      </c>
      <c r="D6953" s="5" t="s">
        <v>639</v>
      </c>
    </row>
    <row r="6954" spans="1:4" x14ac:dyDescent="0.2">
      <c r="A6954">
        <v>6949</v>
      </c>
      <c r="B6954" s="15">
        <f>'BudgetSum 2-4'!D27</f>
        <v>0</v>
      </c>
      <c r="C6954" s="1578">
        <f t="shared" si="86"/>
        <v>6949</v>
      </c>
      <c r="D6954" s="5" t="s">
        <v>639</v>
      </c>
    </row>
    <row r="6955" spans="1:4" x14ac:dyDescent="0.2">
      <c r="A6955">
        <v>6950</v>
      </c>
      <c r="B6955" s="15">
        <f>'BudgetSum 2-4'!E27</f>
        <v>0</v>
      </c>
      <c r="C6955" s="1578">
        <f t="shared" si="86"/>
        <v>6950</v>
      </c>
      <c r="D6955" s="5" t="s">
        <v>639</v>
      </c>
    </row>
    <row r="6956" spans="1:4" x14ac:dyDescent="0.2">
      <c r="A6956">
        <v>6951</v>
      </c>
      <c r="B6956" s="15">
        <f>'BudgetSum 2-4'!F27</f>
        <v>0</v>
      </c>
      <c r="C6956" s="1578">
        <f t="shared" si="86"/>
        <v>6951</v>
      </c>
      <c r="D6956" s="5" t="s">
        <v>639</v>
      </c>
    </row>
    <row r="6957" spans="1:4" x14ac:dyDescent="0.2">
      <c r="A6957">
        <v>6952</v>
      </c>
      <c r="B6957" s="15">
        <f>'BudgetSum 2-4'!G27</f>
        <v>0</v>
      </c>
      <c r="C6957" s="1578">
        <f t="shared" si="86"/>
        <v>6952</v>
      </c>
      <c r="D6957" s="5" t="s">
        <v>639</v>
      </c>
    </row>
    <row r="6958" spans="1:4" x14ac:dyDescent="0.2">
      <c r="A6958">
        <v>6953</v>
      </c>
      <c r="B6958" s="15">
        <f>'BudgetSum 2-4'!H27</f>
        <v>0</v>
      </c>
      <c r="C6958" s="1578">
        <f t="shared" si="86"/>
        <v>6953</v>
      </c>
      <c r="D6958" s="5" t="s">
        <v>639</v>
      </c>
    </row>
    <row r="6959" spans="1:4" x14ac:dyDescent="0.2">
      <c r="A6959">
        <v>6954</v>
      </c>
      <c r="B6959" s="15">
        <f>'BudgetSum 2-4'!J27</f>
        <v>0</v>
      </c>
      <c r="C6959" s="1578">
        <f t="shared" si="86"/>
        <v>6954</v>
      </c>
      <c r="D6959" s="5" t="s">
        <v>639</v>
      </c>
    </row>
    <row r="6960" spans="1:4" x14ac:dyDescent="0.2">
      <c r="A6960">
        <v>6955</v>
      </c>
      <c r="B6960" s="15">
        <f>'BudgetSum 2-4'!K27</f>
        <v>0</v>
      </c>
      <c r="C6960" s="1578">
        <f t="shared" si="86"/>
        <v>6955</v>
      </c>
      <c r="D6960" s="5" t="s">
        <v>639</v>
      </c>
    </row>
    <row r="6961" spans="1:4" x14ac:dyDescent="0.2">
      <c r="A6961">
        <v>6956</v>
      </c>
      <c r="B6961" s="15">
        <f>'EstRev 6-11'!C255</f>
        <v>0</v>
      </c>
      <c r="C6961" s="1578">
        <f t="shared" si="86"/>
        <v>6956</v>
      </c>
      <c r="D6961" s="5" t="s">
        <v>647</v>
      </c>
    </row>
    <row r="6962" spans="1:4" x14ac:dyDescent="0.2">
      <c r="A6962" s="3">
        <v>6957</v>
      </c>
      <c r="B6962" s="15"/>
      <c r="C6962" s="1578"/>
      <c r="D6962" s="5" t="s">
        <v>647</v>
      </c>
    </row>
    <row r="6963" spans="1:4" x14ac:dyDescent="0.2">
      <c r="A6963" s="3">
        <v>6958</v>
      </c>
      <c r="B6963" s="15"/>
      <c r="C6963" s="1578"/>
      <c r="D6963" s="5" t="s">
        <v>647</v>
      </c>
    </row>
    <row r="6964" spans="1:4" x14ac:dyDescent="0.2">
      <c r="A6964" s="3">
        <v>6959</v>
      </c>
      <c r="B6964" s="15"/>
      <c r="C6964" s="1578"/>
      <c r="D6964" s="5" t="s">
        <v>647</v>
      </c>
    </row>
    <row r="6965" spans="1:4" x14ac:dyDescent="0.2">
      <c r="A6965" s="3">
        <v>6960</v>
      </c>
      <c r="B6965" s="15"/>
      <c r="C6965" s="1578"/>
      <c r="D6965" s="5" t="s">
        <v>647</v>
      </c>
    </row>
    <row r="6966" spans="1:4" x14ac:dyDescent="0.2">
      <c r="A6966" s="3">
        <v>6961</v>
      </c>
      <c r="B6966" s="15"/>
      <c r="C6966" s="1578"/>
      <c r="D6966" s="5" t="s">
        <v>647</v>
      </c>
    </row>
    <row r="6967" spans="1:4" x14ac:dyDescent="0.2">
      <c r="A6967" s="3">
        <v>6962</v>
      </c>
      <c r="B6967" s="15"/>
      <c r="C6967" s="1578"/>
      <c r="D6967" s="5" t="s">
        <v>647</v>
      </c>
    </row>
    <row r="6968" spans="1:4" x14ac:dyDescent="0.2">
      <c r="A6968" s="3">
        <v>6963</v>
      </c>
      <c r="B6968" s="15"/>
      <c r="C6968" s="1578"/>
      <c r="D6968" s="5" t="s">
        <v>647</v>
      </c>
    </row>
    <row r="6969" spans="1:4" x14ac:dyDescent="0.2">
      <c r="A6969">
        <v>6964</v>
      </c>
      <c r="B6969" s="15">
        <f>'EstRev 6-11'!E268</f>
        <v>0</v>
      </c>
      <c r="C6969" s="1578">
        <f t="shared" si="86"/>
        <v>6964</v>
      </c>
      <c r="D6969" s="5" t="s">
        <v>647</v>
      </c>
    </row>
    <row r="6970" spans="1:4" x14ac:dyDescent="0.2">
      <c r="A6970">
        <v>6965</v>
      </c>
      <c r="B6970" s="15">
        <f>'CashSum 5'!C6</f>
        <v>0</v>
      </c>
      <c r="C6970" s="1578">
        <f t="shared" si="86"/>
        <v>6965</v>
      </c>
      <c r="D6970" s="5" t="s">
        <v>647</v>
      </c>
    </row>
    <row r="6971" spans="1:4" x14ac:dyDescent="0.2">
      <c r="A6971">
        <v>6966</v>
      </c>
      <c r="B6971" s="15">
        <f>'CashSum 5'!C9</f>
        <v>0</v>
      </c>
      <c r="C6971" s="1578">
        <f t="shared" si="86"/>
        <v>6966</v>
      </c>
      <c r="D6971" s="5" t="s">
        <v>647</v>
      </c>
    </row>
    <row r="6972" spans="1:4" x14ac:dyDescent="0.2">
      <c r="A6972">
        <v>6967</v>
      </c>
      <c r="B6972" s="15">
        <f>'CashSum 5'!D9</f>
        <v>0</v>
      </c>
      <c r="C6972" s="1578">
        <f t="shared" si="86"/>
        <v>6967</v>
      </c>
      <c r="D6972" s="5" t="s">
        <v>647</v>
      </c>
    </row>
    <row r="6973" spans="1:4" x14ac:dyDescent="0.2">
      <c r="A6973">
        <v>6968</v>
      </c>
      <c r="B6973" s="15">
        <f>'CashSum 5'!E6</f>
        <v>0</v>
      </c>
      <c r="C6973" s="1578">
        <f t="shared" si="86"/>
        <v>6968</v>
      </c>
      <c r="D6973" s="5" t="s">
        <v>647</v>
      </c>
    </row>
    <row r="6974" spans="1:4" x14ac:dyDescent="0.2">
      <c r="A6974">
        <v>6969</v>
      </c>
      <c r="B6974" s="15">
        <f>'CashSum 5'!E17</f>
        <v>0</v>
      </c>
      <c r="C6974" s="1578">
        <f t="shared" si="86"/>
        <v>6969</v>
      </c>
      <c r="D6974" s="5" t="s">
        <v>647</v>
      </c>
    </row>
    <row r="6975" spans="1:4" x14ac:dyDescent="0.2">
      <c r="A6975">
        <v>6970</v>
      </c>
      <c r="B6975" s="15">
        <f>'CashSum 5'!G6</f>
        <v>0</v>
      </c>
      <c r="C6975" s="1578">
        <f t="shared" si="86"/>
        <v>6970</v>
      </c>
      <c r="D6975" s="5" t="s">
        <v>647</v>
      </c>
    </row>
    <row r="6976" spans="1:4" x14ac:dyDescent="0.2">
      <c r="A6976">
        <v>6971</v>
      </c>
      <c r="B6976" s="15">
        <f>'CashSum 5'!H6</f>
        <v>0</v>
      </c>
      <c r="C6976" s="1578">
        <f t="shared" si="86"/>
        <v>6971</v>
      </c>
      <c r="D6976" s="5" t="s">
        <v>647</v>
      </c>
    </row>
    <row r="6977" spans="1:4" x14ac:dyDescent="0.2">
      <c r="A6977">
        <v>6972</v>
      </c>
      <c r="B6977" s="15">
        <f>'CashSum 5'!H9</f>
        <v>0</v>
      </c>
      <c r="C6977" s="1578">
        <f t="shared" si="86"/>
        <v>6972</v>
      </c>
      <c r="D6977" s="5" t="s">
        <v>647</v>
      </c>
    </row>
    <row r="6978" spans="1:4" x14ac:dyDescent="0.2">
      <c r="A6978">
        <v>6973</v>
      </c>
      <c r="B6978" s="15">
        <f>'CashSum 5'!K6</f>
        <v>0</v>
      </c>
      <c r="C6978" s="1578">
        <f t="shared" si="86"/>
        <v>6973</v>
      </c>
      <c r="D6978" s="5" t="s">
        <v>647</v>
      </c>
    </row>
    <row r="6979" spans="1:4" x14ac:dyDescent="0.2">
      <c r="A6979">
        <v>6974</v>
      </c>
      <c r="B6979" s="15">
        <f>'CashSum 5'!K8</f>
        <v>0</v>
      </c>
      <c r="C6979" s="1578">
        <f t="shared" si="86"/>
        <v>6974</v>
      </c>
      <c r="D6979" s="5" t="s">
        <v>647</v>
      </c>
    </row>
    <row r="6980" spans="1:4" x14ac:dyDescent="0.2">
      <c r="A6980">
        <v>6975</v>
      </c>
      <c r="B6980" s="15">
        <f>'CashSum 5'!K9</f>
        <v>0</v>
      </c>
      <c r="C6980" s="1578">
        <f t="shared" ref="C6980:C7043" si="87">A6980-B6980</f>
        <v>6975</v>
      </c>
      <c r="D6980" s="5" t="s">
        <v>647</v>
      </c>
    </row>
    <row r="6981" spans="1:4" x14ac:dyDescent="0.2">
      <c r="A6981">
        <v>6976</v>
      </c>
      <c r="B6981" s="15">
        <f>'CashSum 5'!K18</f>
        <v>0</v>
      </c>
      <c r="C6981" s="1578">
        <f t="shared" si="87"/>
        <v>6976</v>
      </c>
      <c r="D6981" s="5" t="s">
        <v>647</v>
      </c>
    </row>
    <row r="6982" spans="1:4" x14ac:dyDescent="0.2">
      <c r="A6982">
        <v>6977</v>
      </c>
      <c r="B6982" s="15">
        <f>'EstExp 12-20'!E6</f>
        <v>0</v>
      </c>
      <c r="C6982" s="1578">
        <f t="shared" si="87"/>
        <v>6977</v>
      </c>
      <c r="D6982" s="5" t="s">
        <v>650</v>
      </c>
    </row>
    <row r="6983" spans="1:4" x14ac:dyDescent="0.2">
      <c r="A6983">
        <v>6978</v>
      </c>
      <c r="B6983" s="15">
        <f>'EstExp 12-20'!K6</f>
        <v>0</v>
      </c>
      <c r="C6983" s="1578">
        <f t="shared" si="87"/>
        <v>6978</v>
      </c>
      <c r="D6983" s="5" t="s">
        <v>660</v>
      </c>
    </row>
    <row r="6984" spans="1:4" x14ac:dyDescent="0.2">
      <c r="A6984">
        <v>6979</v>
      </c>
      <c r="B6984" s="15">
        <f>'EstRev 6-11'!C256</f>
        <v>0</v>
      </c>
      <c r="C6984" s="1578">
        <f t="shared" si="87"/>
        <v>6979</v>
      </c>
      <c r="D6984" s="5" t="s">
        <v>663</v>
      </c>
    </row>
    <row r="6985" spans="1:4" x14ac:dyDescent="0.2">
      <c r="A6985">
        <v>6980</v>
      </c>
      <c r="B6985" s="15">
        <f>'EstRev 6-11'!D256</f>
        <v>0</v>
      </c>
      <c r="C6985" s="1578">
        <f t="shared" si="87"/>
        <v>6980</v>
      </c>
      <c r="D6985" s="5" t="s">
        <v>664</v>
      </c>
    </row>
    <row r="6986" spans="1:4" x14ac:dyDescent="0.2">
      <c r="A6986" s="3">
        <v>6981</v>
      </c>
      <c r="B6986" s="15"/>
      <c r="C6986" s="1578"/>
      <c r="D6986" s="5" t="s">
        <v>665</v>
      </c>
    </row>
    <row r="6987" spans="1:4" x14ac:dyDescent="0.2">
      <c r="A6987">
        <v>6982</v>
      </c>
      <c r="B6987" s="15">
        <f>'EstRev 6-11'!F256</f>
        <v>0</v>
      </c>
      <c r="C6987" s="1578">
        <f t="shared" si="87"/>
        <v>6982</v>
      </c>
      <c r="D6987" s="5" t="s">
        <v>666</v>
      </c>
    </row>
    <row r="6988" spans="1:4" x14ac:dyDescent="0.2">
      <c r="A6988">
        <v>6983</v>
      </c>
      <c r="B6988" s="15">
        <f>'EstRev 6-11'!G256</f>
        <v>0</v>
      </c>
      <c r="C6988" s="1578">
        <f t="shared" si="87"/>
        <v>6983</v>
      </c>
      <c r="D6988" s="5" t="s">
        <v>667</v>
      </c>
    </row>
    <row r="6989" spans="1:4" x14ac:dyDescent="0.2">
      <c r="A6989" s="3">
        <v>6984</v>
      </c>
      <c r="B6989" s="15"/>
      <c r="C6989" s="1578"/>
      <c r="D6989" s="5" t="s">
        <v>668</v>
      </c>
    </row>
    <row r="6990" spans="1:4" x14ac:dyDescent="0.2">
      <c r="A6990" s="3">
        <v>6985</v>
      </c>
      <c r="B6990" s="15"/>
      <c r="C6990" s="1578"/>
      <c r="D6990" s="5" t="s">
        <v>669</v>
      </c>
    </row>
    <row r="6991" spans="1:4" x14ac:dyDescent="0.2">
      <c r="A6991" s="3">
        <v>6986</v>
      </c>
      <c r="B6991" s="15"/>
      <c r="C6991" s="1578"/>
      <c r="D6991" s="5" t="s">
        <v>670</v>
      </c>
    </row>
    <row r="6992" spans="1:4" x14ac:dyDescent="0.2">
      <c r="A6992">
        <v>6987</v>
      </c>
      <c r="B6992" s="15">
        <f>'EstExp 12-20'!E137</f>
        <v>0</v>
      </c>
      <c r="C6992" s="1578">
        <f t="shared" si="87"/>
        <v>6987</v>
      </c>
    </row>
    <row r="6993" spans="1:4" x14ac:dyDescent="0.2">
      <c r="A6993">
        <v>6988</v>
      </c>
      <c r="B6993" s="15">
        <f>'EstExp 12-20'!H137</f>
        <v>0</v>
      </c>
      <c r="C6993" s="1578">
        <f t="shared" si="87"/>
        <v>6988</v>
      </c>
    </row>
    <row r="6994" spans="1:4" x14ac:dyDescent="0.2">
      <c r="A6994">
        <v>6989</v>
      </c>
      <c r="B6994" s="15">
        <f>'EstExp 12-20'!K137</f>
        <v>0</v>
      </c>
      <c r="C6994" s="1578">
        <f t="shared" si="87"/>
        <v>6989</v>
      </c>
    </row>
    <row r="6995" spans="1:4" x14ac:dyDescent="0.2">
      <c r="A6995">
        <v>6990</v>
      </c>
      <c r="B6995" s="14">
        <f>'EstExp 12-20'!H161</f>
        <v>0</v>
      </c>
      <c r="C6995" s="1578">
        <f t="shared" si="87"/>
        <v>6990</v>
      </c>
      <c r="D6995" s="5" t="s">
        <v>710</v>
      </c>
    </row>
    <row r="6996" spans="1:4" x14ac:dyDescent="0.2">
      <c r="A6996">
        <v>6991</v>
      </c>
      <c r="B6996" s="14">
        <f>'EstExp 12-20'!K161</f>
        <v>0</v>
      </c>
      <c r="C6996" s="1578">
        <f t="shared" si="87"/>
        <v>6991</v>
      </c>
      <c r="D6996" s="5" t="s">
        <v>710</v>
      </c>
    </row>
    <row r="6997" spans="1:4" x14ac:dyDescent="0.2">
      <c r="A6997">
        <v>6992</v>
      </c>
      <c r="B6997" s="14">
        <f>'EstExp 12-20'!H162</f>
        <v>0</v>
      </c>
      <c r="C6997" s="1578">
        <f t="shared" si="87"/>
        <v>6992</v>
      </c>
      <c r="D6997" s="5" t="s">
        <v>710</v>
      </c>
    </row>
    <row r="6998" spans="1:4" x14ac:dyDescent="0.2">
      <c r="A6998">
        <v>6993</v>
      </c>
      <c r="B6998" s="14">
        <f>'EstExp 12-20'!K162</f>
        <v>0</v>
      </c>
      <c r="C6998" s="1578">
        <f t="shared" si="87"/>
        <v>6993</v>
      </c>
      <c r="D6998" s="5" t="s">
        <v>710</v>
      </c>
    </row>
    <row r="6999" spans="1:4" x14ac:dyDescent="0.2">
      <c r="A6999" s="3">
        <v>6994</v>
      </c>
      <c r="C6999" s="1578"/>
    </row>
    <row r="7000" spans="1:4" x14ac:dyDescent="0.2">
      <c r="A7000" s="3">
        <v>6995</v>
      </c>
      <c r="C7000" s="1578"/>
    </row>
    <row r="7001" spans="1:4" x14ac:dyDescent="0.2">
      <c r="A7001">
        <v>6996</v>
      </c>
      <c r="B7001" s="14">
        <f>'EstExp 12-20'!H163</f>
        <v>0</v>
      </c>
      <c r="C7001" s="1578">
        <f t="shared" si="87"/>
        <v>6996</v>
      </c>
      <c r="D7001" s="5" t="s">
        <v>710</v>
      </c>
    </row>
    <row r="7002" spans="1:4" x14ac:dyDescent="0.2">
      <c r="A7002">
        <v>6997</v>
      </c>
      <c r="B7002" s="14">
        <f>'EstExp 12-20'!K163</f>
        <v>0</v>
      </c>
      <c r="C7002" s="1578">
        <f t="shared" si="87"/>
        <v>6997</v>
      </c>
      <c r="D7002" s="5" t="s">
        <v>710</v>
      </c>
    </row>
    <row r="7003" spans="1:4" x14ac:dyDescent="0.2">
      <c r="A7003">
        <v>6998</v>
      </c>
      <c r="B7003" s="14">
        <f>'EstExp 12-20'!H164</f>
        <v>0</v>
      </c>
      <c r="C7003" s="1578">
        <f t="shared" si="87"/>
        <v>6998</v>
      </c>
      <c r="D7003" s="5" t="s">
        <v>710</v>
      </c>
    </row>
    <row r="7004" spans="1:4" x14ac:dyDescent="0.2">
      <c r="A7004">
        <v>6999</v>
      </c>
      <c r="B7004" s="14">
        <f>'EstExp 12-20'!K164</f>
        <v>0</v>
      </c>
      <c r="C7004" s="1578">
        <f t="shared" si="87"/>
        <v>6999</v>
      </c>
      <c r="D7004" s="5" t="s">
        <v>710</v>
      </c>
    </row>
    <row r="7005" spans="1:4" x14ac:dyDescent="0.2">
      <c r="A7005">
        <v>7000</v>
      </c>
      <c r="B7005" s="14">
        <f>'EstExp 12-20'!D286</f>
        <v>0</v>
      </c>
      <c r="C7005" s="1578">
        <f t="shared" si="87"/>
        <v>7000</v>
      </c>
      <c r="D7005" s="5" t="s">
        <v>710</v>
      </c>
    </row>
    <row r="7006" spans="1:4" x14ac:dyDescent="0.2">
      <c r="A7006">
        <v>7001</v>
      </c>
      <c r="B7006" s="14">
        <f>'EstExp 12-20'!K286</f>
        <v>0</v>
      </c>
      <c r="C7006" s="1578">
        <f t="shared" si="87"/>
        <v>7001</v>
      </c>
      <c r="D7006" s="5" t="s">
        <v>710</v>
      </c>
    </row>
    <row r="7007" spans="1:4" x14ac:dyDescent="0.2">
      <c r="A7007">
        <v>7002</v>
      </c>
      <c r="B7007" s="14">
        <f>'EstExp 12-20'!E310</f>
        <v>0</v>
      </c>
      <c r="C7007" s="1578">
        <f t="shared" si="87"/>
        <v>7002</v>
      </c>
      <c r="D7007" s="5" t="s">
        <v>710</v>
      </c>
    </row>
    <row r="7008" spans="1:4" x14ac:dyDescent="0.2">
      <c r="A7008">
        <v>7003</v>
      </c>
      <c r="B7008" s="14">
        <f>'EstExp 12-20'!H310</f>
        <v>0</v>
      </c>
      <c r="C7008" s="1578">
        <f t="shared" si="87"/>
        <v>7003</v>
      </c>
      <c r="D7008" s="5" t="s">
        <v>710</v>
      </c>
    </row>
    <row r="7009" spans="1:4" x14ac:dyDescent="0.2">
      <c r="A7009">
        <v>7004</v>
      </c>
      <c r="B7009" s="14">
        <f>'EstExp 12-20'!K310</f>
        <v>0</v>
      </c>
      <c r="C7009" s="1578">
        <f t="shared" si="87"/>
        <v>7004</v>
      </c>
      <c r="D7009" s="5" t="s">
        <v>710</v>
      </c>
    </row>
    <row r="7010" spans="1:4" x14ac:dyDescent="0.2">
      <c r="A7010">
        <v>7005</v>
      </c>
      <c r="B7010" s="15">
        <f>'EstExp 12-20'!H397</f>
        <v>0</v>
      </c>
      <c r="C7010" s="1578">
        <f t="shared" si="87"/>
        <v>7005</v>
      </c>
      <c r="D7010" s="5" t="s">
        <v>710</v>
      </c>
    </row>
    <row r="7011" spans="1:4" x14ac:dyDescent="0.2">
      <c r="A7011">
        <v>7006</v>
      </c>
      <c r="B7011" s="15">
        <f>'EstExp 12-20'!K397</f>
        <v>0</v>
      </c>
      <c r="C7011" s="1578">
        <f t="shared" si="87"/>
        <v>7006</v>
      </c>
      <c r="D7011" s="5" t="s">
        <v>710</v>
      </c>
    </row>
    <row r="7012" spans="1:4" x14ac:dyDescent="0.2">
      <c r="A7012">
        <v>7007</v>
      </c>
      <c r="B7012" s="15">
        <f>'EstExp 12-20'!H398</f>
        <v>0</v>
      </c>
      <c r="C7012" s="1578">
        <f t="shared" si="87"/>
        <v>7007</v>
      </c>
      <c r="D7012" s="5" t="s">
        <v>710</v>
      </c>
    </row>
    <row r="7013" spans="1:4" x14ac:dyDescent="0.2">
      <c r="A7013">
        <v>7008</v>
      </c>
      <c r="B7013" s="15">
        <f>'EstExp 12-20'!K398</f>
        <v>0</v>
      </c>
      <c r="C7013" s="1578">
        <f t="shared" si="87"/>
        <v>7008</v>
      </c>
      <c r="D7013" s="5" t="s">
        <v>710</v>
      </c>
    </row>
    <row r="7014" spans="1:4" x14ac:dyDescent="0.2">
      <c r="A7014">
        <v>7009</v>
      </c>
      <c r="B7014" s="15">
        <f>'EstExp 12-20'!H403</f>
        <v>0</v>
      </c>
      <c r="C7014" s="1578">
        <f t="shared" si="87"/>
        <v>7009</v>
      </c>
      <c r="D7014" s="5" t="s">
        <v>710</v>
      </c>
    </row>
    <row r="7015" spans="1:4" x14ac:dyDescent="0.2">
      <c r="A7015">
        <v>7010</v>
      </c>
      <c r="B7015" s="15">
        <f>'EstExp 12-20'!K403</f>
        <v>0</v>
      </c>
      <c r="C7015" s="1578">
        <f t="shared" si="87"/>
        <v>7010</v>
      </c>
      <c r="D7015" s="5" t="s">
        <v>710</v>
      </c>
    </row>
    <row r="7016" spans="1:4" x14ac:dyDescent="0.2">
      <c r="A7016">
        <v>7011</v>
      </c>
      <c r="B7016" s="14">
        <f>'EstExp 12-20'!H441</f>
        <v>0</v>
      </c>
      <c r="C7016" s="1578">
        <f t="shared" si="87"/>
        <v>7011</v>
      </c>
      <c r="D7016" s="5" t="s">
        <v>710</v>
      </c>
    </row>
    <row r="7017" spans="1:4" x14ac:dyDescent="0.2">
      <c r="A7017">
        <v>7012</v>
      </c>
      <c r="B7017" s="14">
        <f>'EstExp 12-20'!K441</f>
        <v>0</v>
      </c>
      <c r="C7017" s="1578">
        <f t="shared" si="87"/>
        <v>7012</v>
      </c>
      <c r="D7017" s="5" t="s">
        <v>710</v>
      </c>
    </row>
    <row r="7018" spans="1:4" x14ac:dyDescent="0.2">
      <c r="A7018">
        <v>7013</v>
      </c>
      <c r="B7018" s="14">
        <f>'EstExp 12-20'!H442</f>
        <v>0</v>
      </c>
      <c r="C7018" s="1578">
        <f t="shared" si="87"/>
        <v>7013</v>
      </c>
      <c r="D7018" s="5" t="s">
        <v>710</v>
      </c>
    </row>
    <row r="7019" spans="1:4" x14ac:dyDescent="0.2">
      <c r="A7019">
        <v>7014</v>
      </c>
      <c r="B7019" s="14">
        <f>'EstExp 12-20'!K442</f>
        <v>0</v>
      </c>
      <c r="C7019" s="1578">
        <f t="shared" si="87"/>
        <v>7014</v>
      </c>
      <c r="D7019" s="5" t="s">
        <v>710</v>
      </c>
    </row>
    <row r="7020" spans="1:4" x14ac:dyDescent="0.2">
      <c r="A7020">
        <v>7015</v>
      </c>
      <c r="B7020" s="14">
        <f>'BudgetSum 2-4'!J16</f>
        <v>0</v>
      </c>
      <c r="C7020" s="1578">
        <f t="shared" si="87"/>
        <v>7015</v>
      </c>
      <c r="D7020" s="5" t="s">
        <v>710</v>
      </c>
    </row>
    <row r="7021" spans="1:4" x14ac:dyDescent="0.2">
      <c r="A7021">
        <v>7016</v>
      </c>
      <c r="B7021" s="15">
        <f>'EstRev 6-11'!C122</f>
        <v>0</v>
      </c>
      <c r="C7021" s="1578">
        <f t="shared" si="87"/>
        <v>7016</v>
      </c>
      <c r="D7021" s="5" t="s">
        <v>836</v>
      </c>
    </row>
    <row r="7022" spans="1:4" x14ac:dyDescent="0.2">
      <c r="A7022">
        <v>7017</v>
      </c>
      <c r="B7022" s="15">
        <f>'EstRev 6-11'!D122</f>
        <v>0</v>
      </c>
      <c r="C7022" s="1578">
        <f t="shared" si="87"/>
        <v>7017</v>
      </c>
      <c r="D7022" s="5" t="s">
        <v>836</v>
      </c>
    </row>
    <row r="7023" spans="1:4" x14ac:dyDescent="0.2">
      <c r="A7023">
        <v>7018</v>
      </c>
      <c r="B7023" s="15">
        <f>'EstRev 6-11'!E122</f>
        <v>0</v>
      </c>
      <c r="C7023" s="1578">
        <f t="shared" si="87"/>
        <v>7018</v>
      </c>
      <c r="D7023" s="5" t="s">
        <v>836</v>
      </c>
    </row>
    <row r="7024" spans="1:4" x14ac:dyDescent="0.2">
      <c r="A7024">
        <v>7019</v>
      </c>
      <c r="B7024" s="15">
        <f>'EstRev 6-11'!F122</f>
        <v>0</v>
      </c>
      <c r="C7024" s="1578">
        <f t="shared" si="87"/>
        <v>7019</v>
      </c>
      <c r="D7024" s="5" t="s">
        <v>836</v>
      </c>
    </row>
    <row r="7025" spans="1:4" x14ac:dyDescent="0.2">
      <c r="A7025">
        <v>7020</v>
      </c>
      <c r="B7025" s="15">
        <f>'EstRev 6-11'!G122</f>
        <v>0</v>
      </c>
      <c r="C7025" s="1578">
        <f t="shared" si="87"/>
        <v>7020</v>
      </c>
      <c r="D7025" s="5" t="s">
        <v>836</v>
      </c>
    </row>
    <row r="7026" spans="1:4" x14ac:dyDescent="0.2">
      <c r="A7026">
        <v>7021</v>
      </c>
      <c r="B7026" s="15">
        <f>'EstRev 6-11'!H122</f>
        <v>0</v>
      </c>
      <c r="C7026" s="1578">
        <f t="shared" si="87"/>
        <v>7021</v>
      </c>
      <c r="D7026" s="5" t="s">
        <v>836</v>
      </c>
    </row>
    <row r="7027" spans="1:4" x14ac:dyDescent="0.2">
      <c r="A7027">
        <v>7022</v>
      </c>
      <c r="B7027" s="15">
        <f>'EstRev 6-11'!J122</f>
        <v>0</v>
      </c>
      <c r="C7027" s="1578">
        <f t="shared" si="87"/>
        <v>7022</v>
      </c>
      <c r="D7027" s="5" t="s">
        <v>836</v>
      </c>
    </row>
    <row r="7028" spans="1:4" x14ac:dyDescent="0.2">
      <c r="A7028">
        <v>7023</v>
      </c>
      <c r="B7028" s="15">
        <f>'EstRev 6-11'!K122</f>
        <v>0</v>
      </c>
      <c r="C7028" s="1578">
        <f t="shared" si="87"/>
        <v>7023</v>
      </c>
      <c r="D7028" s="5" t="s">
        <v>836</v>
      </c>
    </row>
    <row r="7029" spans="1:4" x14ac:dyDescent="0.2">
      <c r="A7029">
        <v>7024</v>
      </c>
      <c r="B7029" s="15">
        <f>'EstRev 6-11'!C263</f>
        <v>0</v>
      </c>
      <c r="C7029" s="1578">
        <f t="shared" si="87"/>
        <v>7024</v>
      </c>
      <c r="D7029" s="5" t="s">
        <v>837</v>
      </c>
    </row>
    <row r="7030" spans="1:4" x14ac:dyDescent="0.2">
      <c r="A7030">
        <v>7025</v>
      </c>
      <c r="B7030" s="15">
        <f>'EstRev 6-11'!D263</f>
        <v>0</v>
      </c>
      <c r="C7030" s="1578">
        <f t="shared" si="87"/>
        <v>7025</v>
      </c>
      <c r="D7030" s="5" t="s">
        <v>837</v>
      </c>
    </row>
    <row r="7031" spans="1:4" x14ac:dyDescent="0.2">
      <c r="A7031">
        <v>7026</v>
      </c>
      <c r="B7031" s="15">
        <f>'EstRev 6-11'!F263</f>
        <v>0</v>
      </c>
      <c r="C7031" s="1578">
        <f t="shared" si="87"/>
        <v>7026</v>
      </c>
      <c r="D7031" s="5" t="s">
        <v>837</v>
      </c>
    </row>
    <row r="7032" spans="1:4" x14ac:dyDescent="0.2">
      <c r="A7032">
        <v>7027</v>
      </c>
      <c r="B7032" s="15">
        <f>'EstRev 6-11'!G263</f>
        <v>0</v>
      </c>
      <c r="C7032" s="1578">
        <f t="shared" si="87"/>
        <v>7027</v>
      </c>
      <c r="D7032" s="5" t="s">
        <v>837</v>
      </c>
    </row>
    <row r="7033" spans="1:4" x14ac:dyDescent="0.2">
      <c r="A7033">
        <v>7028</v>
      </c>
      <c r="B7033" s="15">
        <f>'EstRev 6-11'!C264</f>
        <v>0</v>
      </c>
      <c r="C7033" s="1578">
        <f t="shared" si="87"/>
        <v>7028</v>
      </c>
      <c r="D7033" s="5" t="s">
        <v>838</v>
      </c>
    </row>
    <row r="7034" spans="1:4" x14ac:dyDescent="0.2">
      <c r="A7034">
        <v>7029</v>
      </c>
      <c r="B7034" s="15">
        <f>'EstRev 6-11'!D264</f>
        <v>0</v>
      </c>
      <c r="C7034" s="1578">
        <f t="shared" si="87"/>
        <v>7029</v>
      </c>
      <c r="D7034" s="5" t="s">
        <v>838</v>
      </c>
    </row>
    <row r="7035" spans="1:4" x14ac:dyDescent="0.2">
      <c r="A7035">
        <v>7030</v>
      </c>
      <c r="B7035" s="15">
        <f>'EstRev 6-11'!F264</f>
        <v>0</v>
      </c>
      <c r="C7035" s="1578">
        <f t="shared" si="87"/>
        <v>7030</v>
      </c>
      <c r="D7035" s="5" t="s">
        <v>838</v>
      </c>
    </row>
    <row r="7036" spans="1:4" x14ac:dyDescent="0.2">
      <c r="A7036">
        <v>7031</v>
      </c>
      <c r="B7036" s="15">
        <f>'EstRev 6-11'!G264</f>
        <v>0</v>
      </c>
      <c r="C7036" s="1578">
        <f t="shared" si="87"/>
        <v>7031</v>
      </c>
      <c r="D7036" s="5" t="s">
        <v>838</v>
      </c>
    </row>
    <row r="7037" spans="1:4" x14ac:dyDescent="0.2">
      <c r="A7037">
        <v>7032</v>
      </c>
      <c r="B7037" s="15">
        <f>'BudgetSum 2-4'!J13</f>
        <v>6000</v>
      </c>
      <c r="C7037" s="1578">
        <f t="shared" si="87"/>
        <v>1032</v>
      </c>
      <c r="D7037" s="5" t="s">
        <v>904</v>
      </c>
    </row>
    <row r="7038" spans="1:4" x14ac:dyDescent="0.2">
      <c r="A7038">
        <v>7033</v>
      </c>
      <c r="B7038" s="15">
        <f>'BudgetSum 2-4'!J15</f>
        <v>0</v>
      </c>
      <c r="C7038" s="1578">
        <f t="shared" si="87"/>
        <v>7033</v>
      </c>
      <c r="D7038" s="5" t="s">
        <v>904</v>
      </c>
    </row>
    <row r="7039" spans="1:4" x14ac:dyDescent="0.2">
      <c r="A7039">
        <v>7034</v>
      </c>
      <c r="B7039" s="15">
        <f>'BudgetSum 2-4'!C83</f>
        <v>66048</v>
      </c>
      <c r="C7039" s="1578">
        <f t="shared" si="87"/>
        <v>-59014</v>
      </c>
      <c r="D7039" s="5" t="s">
        <v>904</v>
      </c>
    </row>
    <row r="7040" spans="1:4" x14ac:dyDescent="0.2">
      <c r="A7040">
        <v>7035</v>
      </c>
      <c r="B7040" s="15">
        <f>'BudgetSum 2-4'!C85</f>
        <v>13600</v>
      </c>
      <c r="C7040" s="1578">
        <f t="shared" si="87"/>
        <v>-6565</v>
      </c>
      <c r="D7040" s="5" t="s">
        <v>904</v>
      </c>
    </row>
    <row r="7041" spans="1:4" x14ac:dyDescent="0.2">
      <c r="A7041">
        <v>7036</v>
      </c>
      <c r="B7041" s="15">
        <f>'BudgetSum 2-4'!C87</f>
        <v>28100</v>
      </c>
      <c r="C7041" s="1578">
        <f t="shared" si="87"/>
        <v>-21064</v>
      </c>
      <c r="D7041" s="5" t="s">
        <v>904</v>
      </c>
    </row>
    <row r="7042" spans="1:4" x14ac:dyDescent="0.2">
      <c r="A7042">
        <v>7037</v>
      </c>
      <c r="B7042" s="15">
        <f>'BudgetSum 2-4'!C88</f>
        <v>-14500</v>
      </c>
      <c r="C7042" s="1578">
        <f t="shared" si="87"/>
        <v>21537</v>
      </c>
      <c r="D7042" s="5" t="s">
        <v>904</v>
      </c>
    </row>
    <row r="7043" spans="1:4" x14ac:dyDescent="0.2">
      <c r="A7043">
        <v>7038</v>
      </c>
      <c r="B7043" s="15">
        <f>'BudgetSum 2-4'!C89</f>
        <v>51548</v>
      </c>
      <c r="C7043" s="1578">
        <f t="shared" si="87"/>
        <v>-44510</v>
      </c>
      <c r="D7043" s="5" t="s">
        <v>904</v>
      </c>
    </row>
    <row r="7044" spans="1:4" x14ac:dyDescent="0.2">
      <c r="A7044">
        <v>7039</v>
      </c>
      <c r="B7044" s="15">
        <f>'BudgetSum 2-4'!J131</f>
        <v>0</v>
      </c>
      <c r="C7044" s="1578">
        <f t="shared" ref="C7044:C7107" si="88">A7044-B7044</f>
        <v>7039</v>
      </c>
      <c r="D7044" s="5" t="s">
        <v>904</v>
      </c>
    </row>
    <row r="7045" spans="1:4" x14ac:dyDescent="0.2">
      <c r="A7045">
        <v>7040</v>
      </c>
      <c r="B7045" s="15">
        <f>'BudgetSum 2-4'!C91</f>
        <v>1371225</v>
      </c>
      <c r="C7045" s="1578">
        <f t="shared" si="88"/>
        <v>-1364185</v>
      </c>
      <c r="D7045" s="5" t="s">
        <v>904</v>
      </c>
    </row>
    <row r="7046" spans="1:4" x14ac:dyDescent="0.2">
      <c r="A7046">
        <v>7041</v>
      </c>
      <c r="B7046" s="15">
        <f>'BudgetSum 2-4'!C93</f>
        <v>896197</v>
      </c>
      <c r="C7046" s="1578">
        <f t="shared" si="88"/>
        <v>-889156</v>
      </c>
      <c r="D7046" s="5" t="s">
        <v>904</v>
      </c>
    </row>
    <row r="7047" spans="1:4" x14ac:dyDescent="0.2">
      <c r="A7047">
        <v>7042</v>
      </c>
      <c r="B7047" s="15">
        <f>'BudgetSum 2-4'!C94</f>
        <v>0</v>
      </c>
      <c r="C7047" s="1578">
        <f t="shared" si="88"/>
        <v>7042</v>
      </c>
      <c r="D7047" s="5" t="s">
        <v>904</v>
      </c>
    </row>
    <row r="7048" spans="1:4" x14ac:dyDescent="0.2">
      <c r="A7048">
        <v>7043</v>
      </c>
      <c r="B7048" s="15">
        <f>'BudgetSum 2-4'!C95</f>
        <v>944300</v>
      </c>
      <c r="C7048" s="1578">
        <f t="shared" si="88"/>
        <v>-937257</v>
      </c>
      <c r="D7048" s="5" t="s">
        <v>904</v>
      </c>
    </row>
    <row r="7049" spans="1:4" x14ac:dyDescent="0.2">
      <c r="A7049">
        <v>7044</v>
      </c>
      <c r="B7049" s="15">
        <f>'BudgetSum 2-4'!C96</f>
        <v>486000</v>
      </c>
      <c r="C7049" s="1578">
        <f t="shared" si="88"/>
        <v>-478956</v>
      </c>
      <c r="D7049" s="5" t="s">
        <v>904</v>
      </c>
    </row>
    <row r="7050" spans="1:4" x14ac:dyDescent="0.2">
      <c r="A7050">
        <v>7045</v>
      </c>
      <c r="B7050" s="15">
        <f>'BudgetSum 2-4'!C97</f>
        <v>2326497</v>
      </c>
      <c r="C7050" s="1578">
        <f t="shared" si="88"/>
        <v>-2319452</v>
      </c>
      <c r="D7050" s="5" t="s">
        <v>904</v>
      </c>
    </row>
    <row r="7051" spans="1:4" x14ac:dyDescent="0.2">
      <c r="A7051">
        <v>7046</v>
      </c>
      <c r="B7051" s="15">
        <f>'BudgetSum 2-4'!C98</f>
        <v>0</v>
      </c>
      <c r="C7051" s="1578">
        <f t="shared" si="88"/>
        <v>7046</v>
      </c>
      <c r="D7051" s="5" t="s">
        <v>904</v>
      </c>
    </row>
    <row r="7052" spans="1:4" x14ac:dyDescent="0.2">
      <c r="A7052">
        <v>7047</v>
      </c>
      <c r="B7052" s="15">
        <f>'BudgetSum 2-4'!C99</f>
        <v>2326497</v>
      </c>
      <c r="C7052" s="1578">
        <f t="shared" si="88"/>
        <v>-2319450</v>
      </c>
      <c r="D7052" s="5" t="s">
        <v>904</v>
      </c>
    </row>
    <row r="7053" spans="1:4" x14ac:dyDescent="0.2">
      <c r="A7053">
        <v>7048</v>
      </c>
      <c r="B7053" s="15">
        <f>'BudgetSum 2-4'!C101</f>
        <v>1433400</v>
      </c>
      <c r="C7053" s="1578">
        <f t="shared" si="88"/>
        <v>-1426352</v>
      </c>
      <c r="D7053" s="5" t="s">
        <v>904</v>
      </c>
    </row>
    <row r="7054" spans="1:4" x14ac:dyDescent="0.2">
      <c r="A7054">
        <v>7049</v>
      </c>
      <c r="B7054" s="15">
        <f>'BudgetSum 2-4'!C102</f>
        <v>776900</v>
      </c>
      <c r="C7054" s="1578">
        <f t="shared" si="88"/>
        <v>-769851</v>
      </c>
      <c r="D7054" s="5" t="s">
        <v>904</v>
      </c>
    </row>
    <row r="7055" spans="1:4" x14ac:dyDescent="0.2">
      <c r="A7055">
        <v>7050</v>
      </c>
      <c r="B7055" s="15">
        <f>'BudgetSum 2-4'!C103</f>
        <v>0</v>
      </c>
      <c r="C7055" s="1578">
        <f t="shared" si="88"/>
        <v>7050</v>
      </c>
      <c r="D7055" s="5" t="s">
        <v>904</v>
      </c>
    </row>
    <row r="7056" spans="1:4" x14ac:dyDescent="0.2">
      <c r="A7056">
        <v>7051</v>
      </c>
      <c r="B7056" s="15">
        <f>'BudgetSum 2-4'!C104</f>
        <v>76000</v>
      </c>
      <c r="C7056" s="1578">
        <f t="shared" si="88"/>
        <v>-68949</v>
      </c>
      <c r="D7056" s="5" t="s">
        <v>904</v>
      </c>
    </row>
    <row r="7057" spans="1:4" x14ac:dyDescent="0.2">
      <c r="A7057">
        <v>7052</v>
      </c>
      <c r="B7057" s="15">
        <f>'BudgetSum 2-4'!C105</f>
        <v>0</v>
      </c>
      <c r="C7057" s="1578">
        <f t="shared" si="88"/>
        <v>7052</v>
      </c>
      <c r="D7057" s="5" t="s">
        <v>904</v>
      </c>
    </row>
    <row r="7058" spans="1:4" x14ac:dyDescent="0.2">
      <c r="A7058">
        <v>7053</v>
      </c>
      <c r="B7058" s="15">
        <f>'BudgetSum 2-4'!C106</f>
        <v>0</v>
      </c>
      <c r="C7058" s="1578">
        <f t="shared" si="88"/>
        <v>7053</v>
      </c>
      <c r="D7058" s="5" t="s">
        <v>904</v>
      </c>
    </row>
    <row r="7059" spans="1:4" x14ac:dyDescent="0.2">
      <c r="A7059">
        <v>7054</v>
      </c>
      <c r="B7059" s="15">
        <f>'BudgetSum 2-4'!C107</f>
        <v>2286300</v>
      </c>
      <c r="C7059" s="1578">
        <f t="shared" si="88"/>
        <v>-2279246</v>
      </c>
      <c r="D7059" s="5" t="s">
        <v>904</v>
      </c>
    </row>
    <row r="7060" spans="1:4" x14ac:dyDescent="0.2">
      <c r="A7060">
        <v>7055</v>
      </c>
      <c r="B7060" s="15">
        <f>'BudgetSum 2-4'!C108</f>
        <v>0</v>
      </c>
      <c r="C7060" s="1578">
        <f t="shared" si="88"/>
        <v>7055</v>
      </c>
      <c r="D7060" s="5" t="s">
        <v>904</v>
      </c>
    </row>
    <row r="7061" spans="1:4" x14ac:dyDescent="0.2">
      <c r="A7061">
        <v>7056</v>
      </c>
      <c r="B7061" s="15">
        <f>'BudgetSum 2-4'!C109</f>
        <v>2286300</v>
      </c>
      <c r="C7061" s="1578">
        <f t="shared" si="88"/>
        <v>-2279244</v>
      </c>
      <c r="D7061" s="5" t="s">
        <v>904</v>
      </c>
    </row>
    <row r="7062" spans="1:4" x14ac:dyDescent="0.2">
      <c r="A7062">
        <v>7057</v>
      </c>
      <c r="B7062" s="15">
        <f>'BudgetSum 2-4'!C110</f>
        <v>40197</v>
      </c>
      <c r="C7062" s="1578">
        <f t="shared" si="88"/>
        <v>-33140</v>
      </c>
      <c r="D7062" s="5" t="s">
        <v>904</v>
      </c>
    </row>
    <row r="7063" spans="1:4" x14ac:dyDescent="0.2">
      <c r="A7063">
        <v>7058</v>
      </c>
      <c r="B7063" s="15">
        <f>'BudgetSum 2-4'!C113</f>
        <v>0</v>
      </c>
      <c r="C7063" s="1578">
        <f t="shared" si="88"/>
        <v>7058</v>
      </c>
      <c r="D7063" s="5" t="s">
        <v>904</v>
      </c>
    </row>
    <row r="7064" spans="1:4" x14ac:dyDescent="0.2">
      <c r="A7064">
        <v>7059</v>
      </c>
      <c r="B7064" s="15">
        <f>'BudgetSum 2-4'!C116</f>
        <v>0</v>
      </c>
      <c r="C7064" s="1578">
        <f t="shared" si="88"/>
        <v>7059</v>
      </c>
      <c r="D7064" s="5" t="s">
        <v>904</v>
      </c>
    </row>
    <row r="7065" spans="1:4" x14ac:dyDescent="0.2">
      <c r="A7065">
        <v>7060</v>
      </c>
      <c r="B7065" s="15">
        <f>'BudgetSum 2-4'!C117</f>
        <v>0</v>
      </c>
      <c r="C7065" s="1578">
        <f t="shared" si="88"/>
        <v>7060</v>
      </c>
      <c r="D7065" s="5" t="s">
        <v>904</v>
      </c>
    </row>
    <row r="7066" spans="1:4" x14ac:dyDescent="0.2">
      <c r="A7066">
        <v>7061</v>
      </c>
      <c r="B7066" s="15">
        <f>'BudgetSum 2-4'!C118</f>
        <v>1411422</v>
      </c>
      <c r="C7066" s="1578">
        <f t="shared" si="88"/>
        <v>-1404361</v>
      </c>
      <c r="D7066" s="5" t="s">
        <v>904</v>
      </c>
    </row>
    <row r="7067" spans="1:4" x14ac:dyDescent="0.2">
      <c r="A7067">
        <v>7062</v>
      </c>
      <c r="B7067" s="15">
        <f>'BudgetSum 2-4'!D91</f>
        <v>461341</v>
      </c>
      <c r="C7067" s="1578">
        <f t="shared" si="88"/>
        <v>-454279</v>
      </c>
      <c r="D7067" s="5" t="s">
        <v>904</v>
      </c>
    </row>
    <row r="7068" spans="1:4" x14ac:dyDescent="0.2">
      <c r="A7068">
        <v>7063</v>
      </c>
      <c r="B7068" s="15">
        <f>'BudgetSum 2-4'!D93</f>
        <v>256250</v>
      </c>
      <c r="C7068" s="1578">
        <f t="shared" si="88"/>
        <v>-249187</v>
      </c>
      <c r="D7068" s="5" t="s">
        <v>904</v>
      </c>
    </row>
    <row r="7069" spans="1:4" x14ac:dyDescent="0.2">
      <c r="A7069">
        <v>7064</v>
      </c>
      <c r="B7069" s="15">
        <f>'BudgetSum 2-4'!D94</f>
        <v>0</v>
      </c>
      <c r="C7069" s="1578">
        <f t="shared" si="88"/>
        <v>7064</v>
      </c>
      <c r="D7069" s="5" t="s">
        <v>904</v>
      </c>
    </row>
    <row r="7070" spans="1:4" x14ac:dyDescent="0.2">
      <c r="A7070">
        <v>7065</v>
      </c>
      <c r="B7070" s="15">
        <f>'BudgetSum 2-4'!D95</f>
        <v>50000</v>
      </c>
      <c r="C7070" s="1578">
        <f t="shared" si="88"/>
        <v>-42935</v>
      </c>
      <c r="D7070" s="5" t="s">
        <v>904</v>
      </c>
    </row>
    <row r="7071" spans="1:4" x14ac:dyDescent="0.2">
      <c r="A7071">
        <v>7066</v>
      </c>
      <c r="B7071" s="15">
        <f>'BudgetSum 2-4'!D96</f>
        <v>0</v>
      </c>
      <c r="C7071" s="1578">
        <f t="shared" si="88"/>
        <v>7066</v>
      </c>
      <c r="D7071" s="5" t="s">
        <v>904</v>
      </c>
    </row>
    <row r="7072" spans="1:4" x14ac:dyDescent="0.2">
      <c r="A7072">
        <v>7067</v>
      </c>
      <c r="B7072" s="15">
        <f>'BudgetSum 2-4'!D97</f>
        <v>306250</v>
      </c>
      <c r="C7072" s="1578">
        <f t="shared" si="88"/>
        <v>-299183</v>
      </c>
      <c r="D7072" s="5" t="s">
        <v>904</v>
      </c>
    </row>
    <row r="7073" spans="1:4" x14ac:dyDescent="0.2">
      <c r="A7073">
        <v>7068</v>
      </c>
      <c r="B7073" s="15">
        <f>'BudgetSum 2-4'!D98</f>
        <v>0</v>
      </c>
      <c r="C7073" s="1578">
        <f t="shared" si="88"/>
        <v>7068</v>
      </c>
      <c r="D7073" s="5" t="s">
        <v>904</v>
      </c>
    </row>
    <row r="7074" spans="1:4" x14ac:dyDescent="0.2">
      <c r="A7074">
        <v>7069</v>
      </c>
      <c r="B7074" s="15">
        <f>'BudgetSum 2-4'!D99</f>
        <v>306250</v>
      </c>
      <c r="C7074" s="1578">
        <f t="shared" si="88"/>
        <v>-299181</v>
      </c>
      <c r="D7074" s="5" t="s">
        <v>904</v>
      </c>
    </row>
    <row r="7075" spans="1:4" x14ac:dyDescent="0.2">
      <c r="A7075">
        <v>7070</v>
      </c>
      <c r="B7075" s="15">
        <f>'BudgetSum 2-4'!D102</f>
        <v>306100</v>
      </c>
      <c r="C7075" s="1578">
        <f t="shared" si="88"/>
        <v>-299030</v>
      </c>
      <c r="D7075" s="5" t="s">
        <v>904</v>
      </c>
    </row>
    <row r="7076" spans="1:4" x14ac:dyDescent="0.2">
      <c r="A7076">
        <v>7071</v>
      </c>
      <c r="B7076" s="15">
        <f>'BudgetSum 2-4'!D103</f>
        <v>0</v>
      </c>
      <c r="C7076" s="1578">
        <f t="shared" si="88"/>
        <v>7071</v>
      </c>
      <c r="D7076" s="5" t="s">
        <v>904</v>
      </c>
    </row>
    <row r="7077" spans="1:4" x14ac:dyDescent="0.2">
      <c r="A7077">
        <v>7072</v>
      </c>
      <c r="B7077" s="15">
        <f>'BudgetSum 2-4'!D104</f>
        <v>0</v>
      </c>
      <c r="C7077" s="1578">
        <f t="shared" si="88"/>
        <v>7072</v>
      </c>
      <c r="D7077" s="5" t="s">
        <v>904</v>
      </c>
    </row>
    <row r="7078" spans="1:4" x14ac:dyDescent="0.2">
      <c r="A7078">
        <v>7073</v>
      </c>
      <c r="B7078" s="15">
        <f>'BudgetSum 2-4'!D105</f>
        <v>0</v>
      </c>
      <c r="C7078" s="1578">
        <f t="shared" si="88"/>
        <v>7073</v>
      </c>
      <c r="D7078" s="5" t="s">
        <v>904</v>
      </c>
    </row>
    <row r="7079" spans="1:4" x14ac:dyDescent="0.2">
      <c r="A7079">
        <v>7074</v>
      </c>
      <c r="B7079" s="15">
        <f>'BudgetSum 2-4'!D106</f>
        <v>0</v>
      </c>
      <c r="C7079" s="1578">
        <f t="shared" si="88"/>
        <v>7074</v>
      </c>
      <c r="D7079" s="5" t="s">
        <v>904</v>
      </c>
    </row>
    <row r="7080" spans="1:4" x14ac:dyDescent="0.2">
      <c r="A7080">
        <v>7075</v>
      </c>
      <c r="B7080" s="15">
        <f>'BudgetSum 2-4'!D107</f>
        <v>306100</v>
      </c>
      <c r="C7080" s="1578">
        <f t="shared" si="88"/>
        <v>-299025</v>
      </c>
      <c r="D7080" s="5" t="s">
        <v>904</v>
      </c>
    </row>
    <row r="7081" spans="1:4" x14ac:dyDescent="0.2">
      <c r="A7081">
        <v>7076</v>
      </c>
      <c r="B7081" s="15">
        <f>'BudgetSum 2-4'!D108</f>
        <v>0</v>
      </c>
      <c r="C7081" s="1578">
        <f t="shared" si="88"/>
        <v>7076</v>
      </c>
      <c r="D7081" s="5" t="s">
        <v>904</v>
      </c>
    </row>
    <row r="7082" spans="1:4" x14ac:dyDescent="0.2">
      <c r="A7082">
        <v>7077</v>
      </c>
      <c r="B7082" s="15">
        <f>'BudgetSum 2-4'!D109</f>
        <v>306100</v>
      </c>
      <c r="C7082" s="1578">
        <f t="shared" si="88"/>
        <v>-299023</v>
      </c>
      <c r="D7082" s="5" t="s">
        <v>904</v>
      </c>
    </row>
    <row r="7083" spans="1:4" x14ac:dyDescent="0.2">
      <c r="A7083">
        <v>7078</v>
      </c>
      <c r="B7083" s="15">
        <f>'BudgetSum 2-4'!D110</f>
        <v>150</v>
      </c>
      <c r="C7083" s="1578">
        <f t="shared" si="88"/>
        <v>6928</v>
      </c>
      <c r="D7083" s="5" t="s">
        <v>904</v>
      </c>
    </row>
    <row r="7084" spans="1:4" x14ac:dyDescent="0.2">
      <c r="A7084">
        <v>7079</v>
      </c>
      <c r="B7084" s="15">
        <f>'BudgetSum 2-4'!D113</f>
        <v>0</v>
      </c>
      <c r="C7084" s="1578">
        <f t="shared" si="88"/>
        <v>7079</v>
      </c>
      <c r="D7084" s="5" t="s">
        <v>904</v>
      </c>
    </row>
    <row r="7085" spans="1:4" x14ac:dyDescent="0.2">
      <c r="A7085">
        <v>7080</v>
      </c>
      <c r="B7085" s="15">
        <f>'BudgetSum 2-4'!D116</f>
        <v>0</v>
      </c>
      <c r="C7085" s="1578">
        <f t="shared" si="88"/>
        <v>7080</v>
      </c>
      <c r="D7085" s="5" t="s">
        <v>904</v>
      </c>
    </row>
    <row r="7086" spans="1:4" x14ac:dyDescent="0.2">
      <c r="A7086">
        <v>7081</v>
      </c>
      <c r="B7086" s="15">
        <f>'BudgetSum 2-4'!D117</f>
        <v>0</v>
      </c>
      <c r="C7086" s="1578">
        <f t="shared" si="88"/>
        <v>7081</v>
      </c>
      <c r="D7086" s="5" t="s">
        <v>904</v>
      </c>
    </row>
    <row r="7087" spans="1:4" x14ac:dyDescent="0.2">
      <c r="A7087">
        <v>7082</v>
      </c>
      <c r="B7087" s="15">
        <f>'BudgetSum 2-4'!D118</f>
        <v>461491</v>
      </c>
      <c r="C7087" s="1578">
        <f t="shared" si="88"/>
        <v>-454409</v>
      </c>
      <c r="D7087" s="5" t="s">
        <v>904</v>
      </c>
    </row>
    <row r="7088" spans="1:4" x14ac:dyDescent="0.2">
      <c r="A7088">
        <v>7083</v>
      </c>
      <c r="B7088" s="15">
        <f>'BudgetSum 2-4'!E91</f>
        <v>60308</v>
      </c>
      <c r="C7088" s="1578">
        <f t="shared" si="88"/>
        <v>-53225</v>
      </c>
      <c r="D7088" s="5" t="s">
        <v>904</v>
      </c>
    </row>
    <row r="7089" spans="1:4" x14ac:dyDescent="0.2">
      <c r="A7089">
        <v>7084</v>
      </c>
      <c r="B7089" s="15">
        <f>'BudgetSum 2-4'!E93</f>
        <v>340470</v>
      </c>
      <c r="C7089" s="1578">
        <f t="shared" si="88"/>
        <v>-333386</v>
      </c>
      <c r="D7089" s="5" t="s">
        <v>904</v>
      </c>
    </row>
    <row r="7090" spans="1:4" x14ac:dyDescent="0.2">
      <c r="A7090">
        <v>7085</v>
      </c>
      <c r="B7090" s="15">
        <f>'BudgetSum 2-4'!E95</f>
        <v>0</v>
      </c>
      <c r="C7090" s="1578">
        <f t="shared" si="88"/>
        <v>7085</v>
      </c>
      <c r="D7090" s="5" t="s">
        <v>904</v>
      </c>
    </row>
    <row r="7091" spans="1:4" x14ac:dyDescent="0.2">
      <c r="A7091">
        <v>7086</v>
      </c>
      <c r="B7091" s="15">
        <f>'BudgetSum 2-4'!E96</f>
        <v>0</v>
      </c>
      <c r="C7091" s="1578">
        <f t="shared" si="88"/>
        <v>7086</v>
      </c>
      <c r="D7091" s="5" t="s">
        <v>904</v>
      </c>
    </row>
    <row r="7092" spans="1:4" x14ac:dyDescent="0.2">
      <c r="A7092">
        <v>7087</v>
      </c>
      <c r="B7092" s="15">
        <f>'BudgetSum 2-4'!E97</f>
        <v>340470</v>
      </c>
      <c r="C7092" s="1578">
        <f t="shared" si="88"/>
        <v>-333383</v>
      </c>
      <c r="D7092" s="5" t="s">
        <v>904</v>
      </c>
    </row>
    <row r="7093" spans="1:4" x14ac:dyDescent="0.2">
      <c r="A7093">
        <v>7088</v>
      </c>
      <c r="B7093" s="15">
        <f>'BudgetSum 2-4'!E98</f>
        <v>0</v>
      </c>
      <c r="C7093" s="1578">
        <f t="shared" si="88"/>
        <v>7088</v>
      </c>
      <c r="D7093" s="5" t="s">
        <v>904</v>
      </c>
    </row>
    <row r="7094" spans="1:4" x14ac:dyDescent="0.2">
      <c r="A7094">
        <v>7089</v>
      </c>
      <c r="B7094" s="15">
        <f>'BudgetSum 2-4'!E99</f>
        <v>340470</v>
      </c>
      <c r="C7094" s="1578">
        <f t="shared" si="88"/>
        <v>-333381</v>
      </c>
      <c r="D7094" s="5" t="s">
        <v>904</v>
      </c>
    </row>
    <row r="7095" spans="1:4" x14ac:dyDescent="0.2">
      <c r="A7095">
        <v>7090</v>
      </c>
      <c r="B7095" s="15">
        <f>'BudgetSum 2-4'!E104</f>
        <v>0</v>
      </c>
      <c r="C7095" s="1578">
        <f t="shared" si="88"/>
        <v>7090</v>
      </c>
      <c r="D7095" s="5" t="s">
        <v>904</v>
      </c>
    </row>
    <row r="7096" spans="1:4" x14ac:dyDescent="0.2">
      <c r="A7096">
        <v>7091</v>
      </c>
      <c r="B7096" s="15">
        <f>'BudgetSum 2-4'!E105</f>
        <v>375696</v>
      </c>
      <c r="C7096" s="1578">
        <f t="shared" si="88"/>
        <v>-368605</v>
      </c>
      <c r="D7096" s="5" t="s">
        <v>904</v>
      </c>
    </row>
    <row r="7097" spans="1:4" x14ac:dyDescent="0.2">
      <c r="A7097">
        <v>7092</v>
      </c>
      <c r="B7097" s="15">
        <f>'BudgetSum 2-4'!E106</f>
        <v>0</v>
      </c>
      <c r="C7097" s="1578">
        <f t="shared" si="88"/>
        <v>7092</v>
      </c>
      <c r="D7097" s="5" t="s">
        <v>904</v>
      </c>
    </row>
    <row r="7098" spans="1:4" x14ac:dyDescent="0.2">
      <c r="A7098">
        <v>7093</v>
      </c>
      <c r="B7098" s="15">
        <f>'BudgetSum 2-4'!E107</f>
        <v>375696</v>
      </c>
      <c r="C7098" s="1578">
        <f t="shared" si="88"/>
        <v>-368603</v>
      </c>
      <c r="D7098" s="5" t="s">
        <v>904</v>
      </c>
    </row>
    <row r="7099" spans="1:4" x14ac:dyDescent="0.2">
      <c r="A7099">
        <v>7094</v>
      </c>
      <c r="B7099" s="15">
        <f>'BudgetSum 2-4'!E108</f>
        <v>0</v>
      </c>
      <c r="C7099" s="1578">
        <f t="shared" si="88"/>
        <v>7094</v>
      </c>
      <c r="D7099" s="5" t="s">
        <v>904</v>
      </c>
    </row>
    <row r="7100" spans="1:4" x14ac:dyDescent="0.2">
      <c r="A7100">
        <v>7095</v>
      </c>
      <c r="B7100" s="15">
        <f>'BudgetSum 2-4'!E109</f>
        <v>375696</v>
      </c>
      <c r="C7100" s="1578">
        <f t="shared" si="88"/>
        <v>-368601</v>
      </c>
      <c r="D7100" s="5" t="s">
        <v>904</v>
      </c>
    </row>
    <row r="7101" spans="1:4" x14ac:dyDescent="0.2">
      <c r="A7101">
        <v>7096</v>
      </c>
      <c r="B7101" s="15">
        <f>'BudgetSum 2-4'!E110</f>
        <v>-35226</v>
      </c>
      <c r="C7101" s="1578">
        <f t="shared" si="88"/>
        <v>42322</v>
      </c>
      <c r="D7101" s="5" t="s">
        <v>904</v>
      </c>
    </row>
    <row r="7102" spans="1:4" x14ac:dyDescent="0.2">
      <c r="A7102">
        <v>7097</v>
      </c>
      <c r="B7102" s="15">
        <f>'BudgetSum 2-4'!E113</f>
        <v>0</v>
      </c>
      <c r="C7102" s="1578">
        <f t="shared" si="88"/>
        <v>7097</v>
      </c>
      <c r="D7102" s="5" t="s">
        <v>904</v>
      </c>
    </row>
    <row r="7103" spans="1:4" x14ac:dyDescent="0.2">
      <c r="A7103">
        <v>7098</v>
      </c>
      <c r="B7103" s="15">
        <f>'BudgetSum 2-4'!E116</f>
        <v>0</v>
      </c>
      <c r="C7103" s="1578">
        <f t="shared" si="88"/>
        <v>7098</v>
      </c>
      <c r="D7103" s="5" t="s">
        <v>904</v>
      </c>
    </row>
    <row r="7104" spans="1:4" x14ac:dyDescent="0.2">
      <c r="A7104">
        <v>7099</v>
      </c>
      <c r="B7104" s="15">
        <f>'BudgetSum 2-4'!E117</f>
        <v>0</v>
      </c>
      <c r="C7104" s="1578">
        <f t="shared" si="88"/>
        <v>7099</v>
      </c>
      <c r="D7104" s="5" t="s">
        <v>904</v>
      </c>
    </row>
    <row r="7105" spans="1:4" x14ac:dyDescent="0.2">
      <c r="A7105">
        <v>7100</v>
      </c>
      <c r="B7105" s="15">
        <f>'BudgetSum 2-4'!E118</f>
        <v>25082</v>
      </c>
      <c r="C7105" s="1578">
        <f t="shared" si="88"/>
        <v>-17982</v>
      </c>
      <c r="D7105" s="5" t="s">
        <v>904</v>
      </c>
    </row>
    <row r="7106" spans="1:4" x14ac:dyDescent="0.2">
      <c r="A7106">
        <v>7101</v>
      </c>
      <c r="B7106" s="15">
        <f>'BudgetSum 2-4'!F91</f>
        <v>30928</v>
      </c>
      <c r="C7106" s="1578">
        <f t="shared" si="88"/>
        <v>-23827</v>
      </c>
      <c r="D7106" s="5" t="s">
        <v>904</v>
      </c>
    </row>
    <row r="7107" spans="1:4" x14ac:dyDescent="0.2">
      <c r="A7107">
        <v>7102</v>
      </c>
      <c r="B7107" s="15">
        <f>'BudgetSum 2-4'!F93</f>
        <v>53320</v>
      </c>
      <c r="C7107" s="1578">
        <f t="shared" si="88"/>
        <v>-46218</v>
      </c>
      <c r="D7107" s="5" t="s">
        <v>904</v>
      </c>
    </row>
    <row r="7108" spans="1:4" x14ac:dyDescent="0.2">
      <c r="A7108">
        <v>7103</v>
      </c>
      <c r="B7108" s="15">
        <f>'BudgetSum 2-4'!F94</f>
        <v>0</v>
      </c>
      <c r="C7108" s="1578">
        <f t="shared" ref="C7108:C7171" si="89">A7108-B7108</f>
        <v>7103</v>
      </c>
      <c r="D7108" s="5" t="s">
        <v>904</v>
      </c>
    </row>
    <row r="7109" spans="1:4" x14ac:dyDescent="0.2">
      <c r="A7109">
        <v>7104</v>
      </c>
      <c r="B7109" s="15">
        <f>'BudgetSum 2-4'!F95</f>
        <v>169500</v>
      </c>
      <c r="C7109" s="1578">
        <f t="shared" si="89"/>
        <v>-162396</v>
      </c>
      <c r="D7109" s="5" t="s">
        <v>904</v>
      </c>
    </row>
    <row r="7110" spans="1:4" x14ac:dyDescent="0.2">
      <c r="A7110">
        <v>7105</v>
      </c>
      <c r="B7110" s="15">
        <f>'BudgetSum 2-4'!F96</f>
        <v>0</v>
      </c>
      <c r="C7110" s="1578">
        <f t="shared" si="89"/>
        <v>7105</v>
      </c>
      <c r="D7110" s="5" t="s">
        <v>904</v>
      </c>
    </row>
    <row r="7111" spans="1:4" x14ac:dyDescent="0.2">
      <c r="A7111">
        <v>7106</v>
      </c>
      <c r="B7111" s="15">
        <f>'BudgetSum 2-4'!F97</f>
        <v>222820</v>
      </c>
      <c r="C7111" s="1578">
        <f t="shared" si="89"/>
        <v>-215714</v>
      </c>
      <c r="D7111" s="5" t="s">
        <v>904</v>
      </c>
    </row>
    <row r="7112" spans="1:4" x14ac:dyDescent="0.2">
      <c r="A7112">
        <v>7107</v>
      </c>
      <c r="B7112" s="15">
        <f>'BudgetSum 2-4'!F98</f>
        <v>0</v>
      </c>
      <c r="C7112" s="1578">
        <f t="shared" si="89"/>
        <v>7107</v>
      </c>
      <c r="D7112" s="5" t="s">
        <v>904</v>
      </c>
    </row>
    <row r="7113" spans="1:4" x14ac:dyDescent="0.2">
      <c r="A7113">
        <v>7108</v>
      </c>
      <c r="B7113" s="15">
        <f>'BudgetSum 2-4'!F99</f>
        <v>222820</v>
      </c>
      <c r="C7113" s="1578">
        <f t="shared" si="89"/>
        <v>-215712</v>
      </c>
      <c r="D7113" s="5" t="s">
        <v>904</v>
      </c>
    </row>
    <row r="7114" spans="1:4" x14ac:dyDescent="0.2">
      <c r="A7114">
        <v>7109</v>
      </c>
      <c r="B7114" s="15">
        <f>'BudgetSum 2-4'!F102</f>
        <v>193025</v>
      </c>
      <c r="C7114" s="1578">
        <f t="shared" si="89"/>
        <v>-185916</v>
      </c>
      <c r="D7114" s="5" t="s">
        <v>904</v>
      </c>
    </row>
    <row r="7115" spans="1:4" x14ac:dyDescent="0.2">
      <c r="A7115">
        <v>7110</v>
      </c>
      <c r="B7115" s="15">
        <f>'BudgetSum 2-4'!F103</f>
        <v>0</v>
      </c>
      <c r="C7115" s="1578">
        <f t="shared" si="89"/>
        <v>7110</v>
      </c>
      <c r="D7115" s="5" t="s">
        <v>904</v>
      </c>
    </row>
    <row r="7116" spans="1:4" x14ac:dyDescent="0.2">
      <c r="A7116">
        <v>7111</v>
      </c>
      <c r="B7116" s="15">
        <f>'BudgetSum 2-4'!F104</f>
        <v>0</v>
      </c>
      <c r="C7116" s="1578">
        <f t="shared" si="89"/>
        <v>7111</v>
      </c>
      <c r="D7116" s="5" t="s">
        <v>904</v>
      </c>
    </row>
    <row r="7117" spans="1:4" x14ac:dyDescent="0.2">
      <c r="A7117">
        <v>7112</v>
      </c>
      <c r="B7117" s="15">
        <f>'BudgetSum 2-4'!F105</f>
        <v>0</v>
      </c>
      <c r="C7117" s="1578">
        <f t="shared" si="89"/>
        <v>7112</v>
      </c>
      <c r="D7117" s="5" t="s">
        <v>904</v>
      </c>
    </row>
    <row r="7118" spans="1:4" x14ac:dyDescent="0.2">
      <c r="A7118">
        <v>7113</v>
      </c>
      <c r="B7118" s="15">
        <f>'BudgetSum 2-4'!F106</f>
        <v>0</v>
      </c>
      <c r="C7118" s="1578">
        <f t="shared" si="89"/>
        <v>7113</v>
      </c>
      <c r="D7118" s="5" t="s">
        <v>904</v>
      </c>
    </row>
    <row r="7119" spans="1:4" x14ac:dyDescent="0.2">
      <c r="A7119">
        <v>7114</v>
      </c>
      <c r="B7119" s="15">
        <f>'BudgetSum 2-4'!F107</f>
        <v>193025</v>
      </c>
      <c r="C7119" s="1578">
        <f t="shared" si="89"/>
        <v>-185911</v>
      </c>
      <c r="D7119" s="5" t="s">
        <v>904</v>
      </c>
    </row>
    <row r="7120" spans="1:4" x14ac:dyDescent="0.2">
      <c r="A7120">
        <v>7115</v>
      </c>
      <c r="B7120" s="15">
        <f>'BudgetSum 2-4'!F108</f>
        <v>0</v>
      </c>
      <c r="C7120" s="1578">
        <f t="shared" si="89"/>
        <v>7115</v>
      </c>
      <c r="D7120" s="5" t="s">
        <v>904</v>
      </c>
    </row>
    <row r="7121" spans="1:4" x14ac:dyDescent="0.2">
      <c r="A7121">
        <v>7116</v>
      </c>
      <c r="B7121" s="15">
        <f>'BudgetSum 2-4'!F109</f>
        <v>193025</v>
      </c>
      <c r="C7121" s="1578">
        <f t="shared" si="89"/>
        <v>-185909</v>
      </c>
      <c r="D7121" s="5" t="s">
        <v>904</v>
      </c>
    </row>
    <row r="7122" spans="1:4" x14ac:dyDescent="0.2">
      <c r="A7122">
        <v>7117</v>
      </c>
      <c r="B7122" s="15">
        <f>'BudgetSum 2-4'!F110</f>
        <v>29795</v>
      </c>
      <c r="C7122" s="1578">
        <f t="shared" si="89"/>
        <v>-22678</v>
      </c>
      <c r="D7122" s="5" t="s">
        <v>904</v>
      </c>
    </row>
    <row r="7123" spans="1:4" x14ac:dyDescent="0.2">
      <c r="A7123">
        <v>7118</v>
      </c>
      <c r="B7123" s="15">
        <f>'BudgetSum 2-4'!F113</f>
        <v>0</v>
      </c>
      <c r="C7123" s="1578">
        <f t="shared" si="89"/>
        <v>7118</v>
      </c>
      <c r="D7123" s="5" t="s">
        <v>904</v>
      </c>
    </row>
    <row r="7124" spans="1:4" x14ac:dyDescent="0.2">
      <c r="A7124">
        <v>7119</v>
      </c>
      <c r="B7124" s="15">
        <f>'BudgetSum 2-4'!F116</f>
        <v>0</v>
      </c>
      <c r="C7124" s="1578">
        <f t="shared" si="89"/>
        <v>7119</v>
      </c>
      <c r="D7124" s="5" t="s">
        <v>904</v>
      </c>
    </row>
    <row r="7125" spans="1:4" x14ac:dyDescent="0.2">
      <c r="A7125">
        <v>7120</v>
      </c>
      <c r="B7125" s="15">
        <f>'BudgetSum 2-4'!F117</f>
        <v>0</v>
      </c>
      <c r="C7125" s="1578">
        <f t="shared" si="89"/>
        <v>7120</v>
      </c>
      <c r="D7125" s="5" t="s">
        <v>904</v>
      </c>
    </row>
    <row r="7126" spans="1:4" x14ac:dyDescent="0.2">
      <c r="A7126">
        <v>7121</v>
      </c>
      <c r="B7126" s="15">
        <f>'BudgetSum 2-4'!F118</f>
        <v>60723</v>
      </c>
      <c r="C7126" s="1578">
        <f t="shared" si="89"/>
        <v>-53602</v>
      </c>
      <c r="D7126" s="5" t="s">
        <v>904</v>
      </c>
    </row>
    <row r="7127" spans="1:4" x14ac:dyDescent="0.2">
      <c r="A7127">
        <v>7122</v>
      </c>
      <c r="B7127" s="15">
        <f>'BudgetSum 2-4'!G91</f>
        <v>46826</v>
      </c>
      <c r="C7127" s="1578">
        <f t="shared" si="89"/>
        <v>-39704</v>
      </c>
      <c r="D7127" s="5" t="s">
        <v>904</v>
      </c>
    </row>
    <row r="7128" spans="1:4" x14ac:dyDescent="0.2">
      <c r="A7128">
        <v>7123</v>
      </c>
      <c r="B7128" s="15">
        <f>'BudgetSum 2-4'!G93</f>
        <v>89200</v>
      </c>
      <c r="C7128" s="1578">
        <f t="shared" si="89"/>
        <v>-82077</v>
      </c>
      <c r="D7128" s="5" t="s">
        <v>904</v>
      </c>
    </row>
    <row r="7129" spans="1:4" x14ac:dyDescent="0.2">
      <c r="A7129">
        <v>7124</v>
      </c>
      <c r="B7129" s="15">
        <f>'BudgetSum 2-4'!G94</f>
        <v>0</v>
      </c>
      <c r="C7129" s="1578">
        <f t="shared" si="89"/>
        <v>7124</v>
      </c>
      <c r="D7129" s="5" t="s">
        <v>904</v>
      </c>
    </row>
    <row r="7130" spans="1:4" x14ac:dyDescent="0.2">
      <c r="A7130">
        <v>7125</v>
      </c>
      <c r="B7130" s="15">
        <f>'BudgetSum 2-4'!G95</f>
        <v>0</v>
      </c>
      <c r="C7130" s="1578">
        <f t="shared" si="89"/>
        <v>7125</v>
      </c>
      <c r="D7130" s="5" t="s">
        <v>904</v>
      </c>
    </row>
    <row r="7131" spans="1:4" x14ac:dyDescent="0.2">
      <c r="A7131">
        <v>7126</v>
      </c>
      <c r="B7131" s="15">
        <f>'BudgetSum 2-4'!G96</f>
        <v>0</v>
      </c>
      <c r="C7131" s="1578">
        <f t="shared" si="89"/>
        <v>7126</v>
      </c>
      <c r="D7131" s="5" t="s">
        <v>904</v>
      </c>
    </row>
    <row r="7132" spans="1:4" x14ac:dyDescent="0.2">
      <c r="A7132">
        <v>7127</v>
      </c>
      <c r="B7132" s="15">
        <f>'BudgetSum 2-4'!G97</f>
        <v>89200</v>
      </c>
      <c r="C7132" s="1578">
        <f t="shared" si="89"/>
        <v>-82073</v>
      </c>
      <c r="D7132" s="5" t="s">
        <v>904</v>
      </c>
    </row>
    <row r="7133" spans="1:4" x14ac:dyDescent="0.2">
      <c r="A7133">
        <v>7128</v>
      </c>
      <c r="B7133" s="15">
        <f>'BudgetSum 2-4'!G98</f>
        <v>0</v>
      </c>
      <c r="C7133" s="1578">
        <f t="shared" si="89"/>
        <v>7128</v>
      </c>
      <c r="D7133" s="5" t="s">
        <v>904</v>
      </c>
    </row>
    <row r="7134" spans="1:4" x14ac:dyDescent="0.2">
      <c r="A7134">
        <v>7129</v>
      </c>
      <c r="B7134" s="15">
        <f>'BudgetSum 2-4'!G99</f>
        <v>89200</v>
      </c>
      <c r="C7134" s="1578">
        <f t="shared" si="89"/>
        <v>-82071</v>
      </c>
      <c r="D7134" s="5" t="s">
        <v>904</v>
      </c>
    </row>
    <row r="7135" spans="1:4" x14ac:dyDescent="0.2">
      <c r="A7135">
        <v>7130</v>
      </c>
      <c r="B7135" s="15">
        <f>'BudgetSum 2-4'!G101</f>
        <v>31525</v>
      </c>
      <c r="C7135" s="1578">
        <f t="shared" si="89"/>
        <v>-24395</v>
      </c>
      <c r="D7135" s="5" t="s">
        <v>904</v>
      </c>
    </row>
    <row r="7136" spans="1:4" x14ac:dyDescent="0.2">
      <c r="A7136">
        <v>7131</v>
      </c>
      <c r="B7136" s="15">
        <f>'BudgetSum 2-4'!G102</f>
        <v>62150</v>
      </c>
      <c r="C7136" s="1578">
        <f t="shared" si="89"/>
        <v>-55019</v>
      </c>
      <c r="D7136" s="5" t="s">
        <v>904</v>
      </c>
    </row>
    <row r="7137" spans="1:4" x14ac:dyDescent="0.2">
      <c r="A7137">
        <v>7132</v>
      </c>
      <c r="B7137" s="15">
        <f>'BudgetSum 2-4'!G103</f>
        <v>0</v>
      </c>
      <c r="C7137" s="1578">
        <f t="shared" si="89"/>
        <v>7132</v>
      </c>
      <c r="D7137" s="5" t="s">
        <v>904</v>
      </c>
    </row>
    <row r="7138" spans="1:4" x14ac:dyDescent="0.2">
      <c r="A7138">
        <v>7133</v>
      </c>
      <c r="B7138" s="15">
        <f>'BudgetSum 2-4'!G104</f>
        <v>0</v>
      </c>
      <c r="C7138" s="1578">
        <f t="shared" si="89"/>
        <v>7133</v>
      </c>
      <c r="D7138" s="5" t="s">
        <v>904</v>
      </c>
    </row>
    <row r="7139" spans="1:4" x14ac:dyDescent="0.2">
      <c r="A7139">
        <v>7134</v>
      </c>
      <c r="B7139" s="15">
        <f>'BudgetSum 2-4'!G105</f>
        <v>0</v>
      </c>
      <c r="C7139" s="1578">
        <f t="shared" si="89"/>
        <v>7134</v>
      </c>
      <c r="D7139" s="5" t="s">
        <v>904</v>
      </c>
    </row>
    <row r="7140" spans="1:4" x14ac:dyDescent="0.2">
      <c r="A7140">
        <v>7135</v>
      </c>
      <c r="B7140" s="15">
        <f>'BudgetSum 2-4'!G106</f>
        <v>0</v>
      </c>
      <c r="C7140" s="1578">
        <f t="shared" si="89"/>
        <v>7135</v>
      </c>
      <c r="D7140" s="5" t="s">
        <v>904</v>
      </c>
    </row>
    <row r="7141" spans="1:4" x14ac:dyDescent="0.2">
      <c r="A7141">
        <v>7136</v>
      </c>
      <c r="B7141" s="15">
        <f>'BudgetSum 2-4'!G107</f>
        <v>93675</v>
      </c>
      <c r="C7141" s="1578">
        <f t="shared" si="89"/>
        <v>-86539</v>
      </c>
      <c r="D7141" s="5" t="s">
        <v>904</v>
      </c>
    </row>
    <row r="7142" spans="1:4" x14ac:dyDescent="0.2">
      <c r="A7142">
        <v>7137</v>
      </c>
      <c r="B7142" s="15">
        <f>'BudgetSum 2-4'!G108</f>
        <v>0</v>
      </c>
      <c r="C7142" s="1578">
        <f t="shared" si="89"/>
        <v>7137</v>
      </c>
      <c r="D7142" s="5" t="s">
        <v>904</v>
      </c>
    </row>
    <row r="7143" spans="1:4" x14ac:dyDescent="0.2">
      <c r="A7143">
        <v>7138</v>
      </c>
      <c r="B7143" s="15">
        <f>'BudgetSum 2-4'!G109</f>
        <v>93675</v>
      </c>
      <c r="C7143" s="1578">
        <f t="shared" si="89"/>
        <v>-86537</v>
      </c>
      <c r="D7143" s="5" t="s">
        <v>904</v>
      </c>
    </row>
    <row r="7144" spans="1:4" x14ac:dyDescent="0.2">
      <c r="A7144">
        <v>7139</v>
      </c>
      <c r="B7144" s="15">
        <f>'BudgetSum 2-4'!G110</f>
        <v>-4475</v>
      </c>
      <c r="C7144" s="1578">
        <f t="shared" si="89"/>
        <v>11614</v>
      </c>
      <c r="D7144" s="5" t="s">
        <v>904</v>
      </c>
    </row>
    <row r="7145" spans="1:4" x14ac:dyDescent="0.2">
      <c r="A7145">
        <v>7140</v>
      </c>
      <c r="B7145" s="15">
        <f>'BudgetSum 2-4'!G113</f>
        <v>0</v>
      </c>
      <c r="C7145" s="1578">
        <f t="shared" si="89"/>
        <v>7140</v>
      </c>
      <c r="D7145" s="5" t="s">
        <v>904</v>
      </c>
    </row>
    <row r="7146" spans="1:4" x14ac:dyDescent="0.2">
      <c r="A7146">
        <v>7141</v>
      </c>
      <c r="B7146" s="15">
        <f>'BudgetSum 2-4'!G116</f>
        <v>0</v>
      </c>
      <c r="C7146" s="1578">
        <f t="shared" si="89"/>
        <v>7141</v>
      </c>
      <c r="D7146" s="5" t="s">
        <v>904</v>
      </c>
    </row>
    <row r="7147" spans="1:4" x14ac:dyDescent="0.2">
      <c r="A7147">
        <v>7142</v>
      </c>
      <c r="B7147" s="15">
        <f>'BudgetSum 2-4'!G117</f>
        <v>0</v>
      </c>
      <c r="C7147" s="1578">
        <f t="shared" si="89"/>
        <v>7142</v>
      </c>
      <c r="D7147" s="5" t="s">
        <v>904</v>
      </c>
    </row>
    <row r="7148" spans="1:4" x14ac:dyDescent="0.2">
      <c r="A7148">
        <v>7143</v>
      </c>
      <c r="B7148" s="15">
        <f>'BudgetSum 2-4'!G118</f>
        <v>42351</v>
      </c>
      <c r="C7148" s="1578">
        <f t="shared" si="89"/>
        <v>-35208</v>
      </c>
      <c r="D7148" s="5" t="s">
        <v>904</v>
      </c>
    </row>
    <row r="7149" spans="1:4" x14ac:dyDescent="0.2">
      <c r="A7149">
        <v>7144</v>
      </c>
      <c r="B7149" s="15">
        <f>'BudgetSum 2-4'!H91</f>
        <v>54226</v>
      </c>
      <c r="C7149" s="1578">
        <f t="shared" si="89"/>
        <v>-47082</v>
      </c>
      <c r="D7149" s="5" t="s">
        <v>904</v>
      </c>
    </row>
    <row r="7150" spans="1:4" x14ac:dyDescent="0.2">
      <c r="A7150">
        <v>7145</v>
      </c>
      <c r="B7150" s="15">
        <f>'BudgetSum 2-4'!H93</f>
        <v>18549</v>
      </c>
      <c r="C7150" s="1578">
        <f t="shared" si="89"/>
        <v>-11404</v>
      </c>
      <c r="D7150" s="5" t="s">
        <v>904</v>
      </c>
    </row>
    <row r="7151" spans="1:4" x14ac:dyDescent="0.2">
      <c r="A7151">
        <v>7146</v>
      </c>
      <c r="B7151" s="15">
        <f>'BudgetSum 2-4'!H95</f>
        <v>0</v>
      </c>
      <c r="C7151" s="1578">
        <f t="shared" si="89"/>
        <v>7146</v>
      </c>
      <c r="D7151" s="5" t="s">
        <v>904</v>
      </c>
    </row>
    <row r="7152" spans="1:4" x14ac:dyDescent="0.2">
      <c r="A7152">
        <v>7147</v>
      </c>
      <c r="B7152" s="15">
        <f>'BudgetSum 2-4'!H96</f>
        <v>0</v>
      </c>
      <c r="C7152" s="1578">
        <f t="shared" si="89"/>
        <v>7147</v>
      </c>
      <c r="D7152" s="5" t="s">
        <v>904</v>
      </c>
    </row>
    <row r="7153" spans="1:4" x14ac:dyDescent="0.2">
      <c r="A7153">
        <v>7148</v>
      </c>
      <c r="B7153" s="15">
        <f>'BudgetSum 2-4'!H97</f>
        <v>18549</v>
      </c>
      <c r="C7153" s="1578">
        <f t="shared" si="89"/>
        <v>-11401</v>
      </c>
      <c r="D7153" s="5" t="s">
        <v>904</v>
      </c>
    </row>
    <row r="7154" spans="1:4" x14ac:dyDescent="0.2">
      <c r="A7154">
        <v>7149</v>
      </c>
      <c r="B7154" s="15">
        <f>'BudgetSum 2-4'!H98</f>
        <v>0</v>
      </c>
      <c r="C7154" s="1578">
        <f t="shared" si="89"/>
        <v>7149</v>
      </c>
      <c r="D7154" s="5" t="s">
        <v>904</v>
      </c>
    </row>
    <row r="7155" spans="1:4" x14ac:dyDescent="0.2">
      <c r="A7155">
        <v>7150</v>
      </c>
      <c r="B7155" s="15">
        <f>'BudgetSum 2-4'!H99</f>
        <v>18549</v>
      </c>
      <c r="C7155" s="1578">
        <f t="shared" si="89"/>
        <v>-11399</v>
      </c>
      <c r="D7155" s="5" t="s">
        <v>904</v>
      </c>
    </row>
    <row r="7156" spans="1:4" x14ac:dyDescent="0.2">
      <c r="A7156">
        <v>7151</v>
      </c>
      <c r="B7156" s="15">
        <f>'BudgetSum 2-4'!H102</f>
        <v>0</v>
      </c>
      <c r="C7156" s="1578">
        <f t="shared" si="89"/>
        <v>7151</v>
      </c>
      <c r="D7156" s="5" t="s">
        <v>904</v>
      </c>
    </row>
    <row r="7157" spans="1:4" x14ac:dyDescent="0.2">
      <c r="A7157">
        <v>7152</v>
      </c>
      <c r="B7157" s="15">
        <f>'BudgetSum 2-4'!H104</f>
        <v>0</v>
      </c>
      <c r="C7157" s="1578">
        <f t="shared" si="89"/>
        <v>7152</v>
      </c>
      <c r="D7157" s="5" t="s">
        <v>904</v>
      </c>
    </row>
    <row r="7158" spans="1:4" x14ac:dyDescent="0.2">
      <c r="A7158">
        <v>7153</v>
      </c>
      <c r="B7158" s="15">
        <f>'BudgetSum 2-4'!H106</f>
        <v>0</v>
      </c>
      <c r="C7158" s="1578">
        <f t="shared" si="89"/>
        <v>7153</v>
      </c>
      <c r="D7158" s="5" t="s">
        <v>904</v>
      </c>
    </row>
    <row r="7159" spans="1:4" x14ac:dyDescent="0.2">
      <c r="A7159">
        <v>7154</v>
      </c>
      <c r="B7159" s="15">
        <f>'BudgetSum 2-4'!H107</f>
        <v>0</v>
      </c>
      <c r="C7159" s="1578">
        <f t="shared" si="89"/>
        <v>7154</v>
      </c>
      <c r="D7159" s="5" t="s">
        <v>904</v>
      </c>
    </row>
    <row r="7160" spans="1:4" x14ac:dyDescent="0.2">
      <c r="A7160">
        <v>7155</v>
      </c>
      <c r="B7160" s="15">
        <f>'BudgetSum 2-4'!H108</f>
        <v>0</v>
      </c>
      <c r="C7160" s="1578">
        <f t="shared" si="89"/>
        <v>7155</v>
      </c>
      <c r="D7160" s="5" t="s">
        <v>904</v>
      </c>
    </row>
    <row r="7161" spans="1:4" x14ac:dyDescent="0.2">
      <c r="A7161">
        <v>7156</v>
      </c>
      <c r="B7161" s="15">
        <f>'BudgetSum 2-4'!H109</f>
        <v>0</v>
      </c>
      <c r="C7161" s="1578">
        <f t="shared" si="89"/>
        <v>7156</v>
      </c>
      <c r="D7161" s="5" t="s">
        <v>904</v>
      </c>
    </row>
    <row r="7162" spans="1:4" x14ac:dyDescent="0.2">
      <c r="A7162">
        <v>7157</v>
      </c>
      <c r="B7162" s="15">
        <f>'BudgetSum 2-4'!H110</f>
        <v>18549</v>
      </c>
      <c r="C7162" s="1578">
        <f t="shared" si="89"/>
        <v>-11392</v>
      </c>
      <c r="D7162" s="5" t="s">
        <v>904</v>
      </c>
    </row>
    <row r="7163" spans="1:4" x14ac:dyDescent="0.2">
      <c r="A7163">
        <v>7158</v>
      </c>
      <c r="B7163" s="15">
        <f>'BudgetSum 2-4'!H113</f>
        <v>0</v>
      </c>
      <c r="C7163" s="1578">
        <f t="shared" si="89"/>
        <v>7158</v>
      </c>
      <c r="D7163" s="5" t="s">
        <v>904</v>
      </c>
    </row>
    <row r="7164" spans="1:4" x14ac:dyDescent="0.2">
      <c r="A7164">
        <v>7159</v>
      </c>
      <c r="B7164" s="15">
        <f>'BudgetSum 2-4'!H116</f>
        <v>0</v>
      </c>
      <c r="C7164" s="1578">
        <f t="shared" si="89"/>
        <v>7159</v>
      </c>
      <c r="D7164" s="5" t="s">
        <v>904</v>
      </c>
    </row>
    <row r="7165" spans="1:4" x14ac:dyDescent="0.2">
      <c r="A7165">
        <v>7160</v>
      </c>
      <c r="B7165" s="15">
        <f>'BudgetSum 2-4'!H117</f>
        <v>0</v>
      </c>
      <c r="C7165" s="1578">
        <f t="shared" si="89"/>
        <v>7160</v>
      </c>
      <c r="D7165" s="5" t="s">
        <v>904</v>
      </c>
    </row>
    <row r="7166" spans="1:4" x14ac:dyDescent="0.2">
      <c r="A7166">
        <v>7161</v>
      </c>
      <c r="B7166" s="15">
        <f>'BudgetSum 2-4'!H118</f>
        <v>72775</v>
      </c>
      <c r="C7166" s="1578">
        <f t="shared" si="89"/>
        <v>-65614</v>
      </c>
      <c r="D7166" s="5" t="s">
        <v>904</v>
      </c>
    </row>
    <row r="7167" spans="1:4" x14ac:dyDescent="0.2">
      <c r="A7167">
        <v>7162</v>
      </c>
      <c r="B7167" s="15">
        <f>'BudgetSum 2-4'!I91</f>
        <v>104129</v>
      </c>
      <c r="C7167" s="1578">
        <f t="shared" si="89"/>
        <v>-96967</v>
      </c>
      <c r="D7167" s="5" t="s">
        <v>904</v>
      </c>
    </row>
    <row r="7168" spans="1:4" x14ac:dyDescent="0.2">
      <c r="A7168">
        <v>7163</v>
      </c>
      <c r="B7168" s="15">
        <f>'BudgetSum 2-4'!I93</f>
        <v>12400</v>
      </c>
      <c r="C7168" s="1578">
        <f t="shared" si="89"/>
        <v>-5237</v>
      </c>
      <c r="D7168" s="5" t="s">
        <v>904</v>
      </c>
    </row>
    <row r="7169" spans="1:4" x14ac:dyDescent="0.2">
      <c r="A7169">
        <v>7164</v>
      </c>
      <c r="B7169" s="15">
        <f>'BudgetSum 2-4'!I95</f>
        <v>0</v>
      </c>
      <c r="C7169" s="1578">
        <f t="shared" si="89"/>
        <v>7164</v>
      </c>
      <c r="D7169" s="5" t="s">
        <v>904</v>
      </c>
    </row>
    <row r="7170" spans="1:4" x14ac:dyDescent="0.2">
      <c r="A7170">
        <v>7165</v>
      </c>
      <c r="B7170" s="15">
        <f>'BudgetSum 2-4'!I96</f>
        <v>0</v>
      </c>
      <c r="C7170" s="1578">
        <f t="shared" si="89"/>
        <v>7165</v>
      </c>
      <c r="D7170" s="5" t="s">
        <v>904</v>
      </c>
    </row>
    <row r="7171" spans="1:4" x14ac:dyDescent="0.2">
      <c r="A7171">
        <v>7166</v>
      </c>
      <c r="B7171" s="15">
        <f>'BudgetSum 2-4'!I97</f>
        <v>12400</v>
      </c>
      <c r="C7171" s="1578">
        <f t="shared" si="89"/>
        <v>-5234</v>
      </c>
      <c r="D7171" s="5" t="s">
        <v>904</v>
      </c>
    </row>
    <row r="7172" spans="1:4" x14ac:dyDescent="0.2">
      <c r="A7172">
        <v>7167</v>
      </c>
      <c r="B7172" s="15">
        <f>'BudgetSum 2-4'!I99</f>
        <v>12400</v>
      </c>
      <c r="C7172" s="1578">
        <f t="shared" ref="C7172:C7235" si="90">A7172-B7172</f>
        <v>-5233</v>
      </c>
      <c r="D7172" s="5" t="s">
        <v>904</v>
      </c>
    </row>
    <row r="7173" spans="1:4" x14ac:dyDescent="0.2">
      <c r="A7173">
        <v>7168</v>
      </c>
      <c r="B7173" s="15">
        <f>'BudgetSum 2-4'!I110</f>
        <v>12400</v>
      </c>
      <c r="C7173" s="1578">
        <f t="shared" si="90"/>
        <v>-5232</v>
      </c>
      <c r="D7173" s="5" t="s">
        <v>904</v>
      </c>
    </row>
    <row r="7174" spans="1:4" x14ac:dyDescent="0.2">
      <c r="A7174">
        <v>7169</v>
      </c>
      <c r="B7174" s="15">
        <f>'BudgetSum 2-4'!I113</f>
        <v>0</v>
      </c>
      <c r="C7174" s="1578">
        <f t="shared" si="90"/>
        <v>7169</v>
      </c>
      <c r="D7174" s="5" t="s">
        <v>904</v>
      </c>
    </row>
    <row r="7175" spans="1:4" x14ac:dyDescent="0.2">
      <c r="A7175">
        <v>7170</v>
      </c>
      <c r="B7175" s="15">
        <f>'BudgetSum 2-4'!I116</f>
        <v>0</v>
      </c>
      <c r="C7175" s="1578">
        <f t="shared" si="90"/>
        <v>7170</v>
      </c>
      <c r="D7175" s="5" t="s">
        <v>904</v>
      </c>
    </row>
    <row r="7176" spans="1:4" x14ac:dyDescent="0.2">
      <c r="A7176">
        <v>7171</v>
      </c>
      <c r="B7176" s="15">
        <f>'BudgetSum 2-4'!I117</f>
        <v>0</v>
      </c>
      <c r="C7176" s="1578">
        <f t="shared" si="90"/>
        <v>7171</v>
      </c>
      <c r="D7176" s="5" t="s">
        <v>904</v>
      </c>
    </row>
    <row r="7177" spans="1:4" x14ac:dyDescent="0.2">
      <c r="A7177">
        <v>7172</v>
      </c>
      <c r="B7177" s="15">
        <f>'BudgetSum 2-4'!I118</f>
        <v>116529</v>
      </c>
      <c r="C7177" s="1578">
        <f t="shared" si="90"/>
        <v>-109357</v>
      </c>
      <c r="D7177" s="5" t="s">
        <v>904</v>
      </c>
    </row>
    <row r="7178" spans="1:4" x14ac:dyDescent="0.2">
      <c r="A7178">
        <v>7173</v>
      </c>
      <c r="B7178" s="15">
        <f>'BudgetSum 2-4'!J91</f>
        <v>136464</v>
      </c>
      <c r="C7178" s="1578">
        <f t="shared" si="90"/>
        <v>-129291</v>
      </c>
      <c r="D7178" s="5" t="s">
        <v>904</v>
      </c>
    </row>
    <row r="7179" spans="1:4" x14ac:dyDescent="0.2">
      <c r="A7179">
        <v>7174</v>
      </c>
      <c r="B7179" s="15">
        <f>'BudgetSum 2-4'!J93</f>
        <v>111965</v>
      </c>
      <c r="C7179" s="1578">
        <f t="shared" si="90"/>
        <v>-104791</v>
      </c>
      <c r="D7179" s="5" t="s">
        <v>904</v>
      </c>
    </row>
    <row r="7180" spans="1:4" x14ac:dyDescent="0.2">
      <c r="A7180">
        <v>7175</v>
      </c>
      <c r="B7180" s="15">
        <f>'BudgetSum 2-4'!J95</f>
        <v>0</v>
      </c>
      <c r="C7180" s="1578">
        <f t="shared" si="90"/>
        <v>7175</v>
      </c>
      <c r="D7180" s="5" t="s">
        <v>904</v>
      </c>
    </row>
    <row r="7181" spans="1:4" x14ac:dyDescent="0.2">
      <c r="A7181">
        <v>7176</v>
      </c>
      <c r="B7181" s="15">
        <f>'BudgetSum 2-4'!J96</f>
        <v>0</v>
      </c>
      <c r="C7181" s="1578">
        <f t="shared" si="90"/>
        <v>7176</v>
      </c>
      <c r="D7181" s="5" t="s">
        <v>904</v>
      </c>
    </row>
    <row r="7182" spans="1:4" x14ac:dyDescent="0.2">
      <c r="A7182">
        <v>7177</v>
      </c>
      <c r="B7182" s="15">
        <f>'BudgetSum 2-4'!J97</f>
        <v>111965</v>
      </c>
      <c r="C7182" s="1578">
        <f t="shared" si="90"/>
        <v>-104788</v>
      </c>
      <c r="D7182" s="5" t="s">
        <v>904</v>
      </c>
    </row>
    <row r="7183" spans="1:4" x14ac:dyDescent="0.2">
      <c r="A7183">
        <v>7178</v>
      </c>
      <c r="B7183" s="15">
        <f>'BudgetSum 2-4'!J98</f>
        <v>0</v>
      </c>
      <c r="C7183" s="1578">
        <f t="shared" si="90"/>
        <v>7178</v>
      </c>
      <c r="D7183" s="5" t="s">
        <v>904</v>
      </c>
    </row>
    <row r="7184" spans="1:4" x14ac:dyDescent="0.2">
      <c r="A7184">
        <v>7179</v>
      </c>
      <c r="B7184" s="15">
        <f>'BudgetSum 2-4'!J99</f>
        <v>111965</v>
      </c>
      <c r="C7184" s="1578">
        <f t="shared" si="90"/>
        <v>-104786</v>
      </c>
      <c r="D7184" s="5" t="s">
        <v>904</v>
      </c>
    </row>
    <row r="7185" spans="1:4" x14ac:dyDescent="0.2">
      <c r="A7185">
        <v>7180</v>
      </c>
      <c r="B7185" s="15">
        <f>'BudgetSum 2-4'!J101</f>
        <v>6000</v>
      </c>
      <c r="C7185" s="1578">
        <f t="shared" si="90"/>
        <v>1180</v>
      </c>
      <c r="D7185" s="5" t="s">
        <v>904</v>
      </c>
    </row>
    <row r="7186" spans="1:4" x14ac:dyDescent="0.2">
      <c r="A7186">
        <v>7181</v>
      </c>
      <c r="B7186" s="15">
        <f>'BudgetSum 2-4'!J102</f>
        <v>139500</v>
      </c>
      <c r="C7186" s="1578">
        <f t="shared" si="90"/>
        <v>-132319</v>
      </c>
      <c r="D7186" s="5" t="s">
        <v>904</v>
      </c>
    </row>
    <row r="7187" spans="1:4" x14ac:dyDescent="0.2">
      <c r="A7187">
        <v>7182</v>
      </c>
      <c r="B7187" s="15">
        <f>'BudgetSum 2-4'!J103</f>
        <v>0</v>
      </c>
      <c r="C7187" s="1578">
        <f t="shared" si="90"/>
        <v>7182</v>
      </c>
      <c r="D7187" s="5" t="s">
        <v>904</v>
      </c>
    </row>
    <row r="7188" spans="1:4" x14ac:dyDescent="0.2">
      <c r="A7188">
        <v>7183</v>
      </c>
      <c r="B7188" s="15">
        <f>'BudgetSum 2-4'!J104</f>
        <v>0</v>
      </c>
      <c r="C7188" s="1578">
        <f t="shared" si="90"/>
        <v>7183</v>
      </c>
      <c r="D7188" s="5" t="s">
        <v>904</v>
      </c>
    </row>
    <row r="7189" spans="1:4" x14ac:dyDescent="0.2">
      <c r="A7189">
        <v>7184</v>
      </c>
      <c r="B7189" s="15">
        <f>'BudgetSum 2-4'!J107</f>
        <v>145500</v>
      </c>
      <c r="C7189" s="1578">
        <f t="shared" si="90"/>
        <v>-138316</v>
      </c>
      <c r="D7189" s="5" t="s">
        <v>904</v>
      </c>
    </row>
    <row r="7190" spans="1:4" x14ac:dyDescent="0.2">
      <c r="A7190">
        <v>7185</v>
      </c>
      <c r="B7190" s="15">
        <f>'BudgetSum 2-4'!J108</f>
        <v>0</v>
      </c>
      <c r="C7190" s="1578">
        <f t="shared" si="90"/>
        <v>7185</v>
      </c>
      <c r="D7190" s="5" t="s">
        <v>904</v>
      </c>
    </row>
    <row r="7191" spans="1:4" x14ac:dyDescent="0.2">
      <c r="A7191">
        <v>7186</v>
      </c>
      <c r="B7191" s="15">
        <f>'BudgetSum 2-4'!J109</f>
        <v>145500</v>
      </c>
      <c r="C7191" s="1578">
        <f t="shared" si="90"/>
        <v>-138314</v>
      </c>
      <c r="D7191" s="5" t="s">
        <v>904</v>
      </c>
    </row>
    <row r="7192" spans="1:4" x14ac:dyDescent="0.2">
      <c r="A7192">
        <v>7187</v>
      </c>
      <c r="B7192" s="15">
        <f>'BudgetSum 2-4'!J110</f>
        <v>-33535</v>
      </c>
      <c r="C7192" s="1578">
        <f t="shared" si="90"/>
        <v>40722</v>
      </c>
      <c r="D7192" s="5" t="s">
        <v>904</v>
      </c>
    </row>
    <row r="7193" spans="1:4" x14ac:dyDescent="0.2">
      <c r="A7193">
        <v>7188</v>
      </c>
      <c r="B7193" s="15">
        <f>'BudgetSum 2-4'!J113</f>
        <v>0</v>
      </c>
      <c r="C7193" s="1578">
        <f t="shared" si="90"/>
        <v>7188</v>
      </c>
      <c r="D7193" s="5" t="s">
        <v>904</v>
      </c>
    </row>
    <row r="7194" spans="1:4" x14ac:dyDescent="0.2">
      <c r="A7194">
        <v>7189</v>
      </c>
      <c r="B7194" s="15">
        <f>'BudgetSum 2-4'!J116</f>
        <v>0</v>
      </c>
      <c r="C7194" s="1578">
        <f t="shared" si="90"/>
        <v>7189</v>
      </c>
      <c r="D7194" s="5" t="s">
        <v>904</v>
      </c>
    </row>
    <row r="7195" spans="1:4" x14ac:dyDescent="0.2">
      <c r="A7195">
        <v>7190</v>
      </c>
      <c r="B7195" s="15">
        <f>'BudgetSum 2-4'!J117</f>
        <v>0</v>
      </c>
      <c r="C7195" s="1578">
        <f t="shared" si="90"/>
        <v>7190</v>
      </c>
      <c r="D7195" s="5" t="s">
        <v>904</v>
      </c>
    </row>
    <row r="7196" spans="1:4" x14ac:dyDescent="0.2">
      <c r="A7196">
        <v>7191</v>
      </c>
      <c r="B7196" s="15">
        <f>'BudgetSum 2-4'!J118</f>
        <v>102929</v>
      </c>
      <c r="C7196" s="1578">
        <f t="shared" si="90"/>
        <v>-95738</v>
      </c>
      <c r="D7196" s="5" t="s">
        <v>904</v>
      </c>
    </row>
    <row r="7197" spans="1:4" x14ac:dyDescent="0.2">
      <c r="A7197">
        <v>7192</v>
      </c>
      <c r="B7197" s="15">
        <f>'BudgetSum 2-4'!K91</f>
        <v>102965</v>
      </c>
      <c r="C7197" s="1578">
        <f t="shared" si="90"/>
        <v>-95773</v>
      </c>
      <c r="D7197" s="5" t="s">
        <v>904</v>
      </c>
    </row>
    <row r="7198" spans="1:4" x14ac:dyDescent="0.2">
      <c r="A7198">
        <v>7193</v>
      </c>
      <c r="B7198" s="15">
        <f>'BudgetSum 2-4'!K93</f>
        <v>12855</v>
      </c>
      <c r="C7198" s="1578">
        <f t="shared" si="90"/>
        <v>-5662</v>
      </c>
      <c r="D7198" s="5" t="s">
        <v>904</v>
      </c>
    </row>
    <row r="7199" spans="1:4" x14ac:dyDescent="0.2">
      <c r="A7199">
        <v>7194</v>
      </c>
      <c r="B7199" s="15">
        <f>'BudgetSum 2-4'!K95</f>
        <v>0</v>
      </c>
      <c r="C7199" s="1578">
        <f t="shared" si="90"/>
        <v>7194</v>
      </c>
      <c r="D7199" s="5" t="s">
        <v>904</v>
      </c>
    </row>
    <row r="7200" spans="1:4" x14ac:dyDescent="0.2">
      <c r="A7200">
        <v>7195</v>
      </c>
      <c r="B7200" s="15">
        <f>'BudgetSum 2-4'!K96</f>
        <v>0</v>
      </c>
      <c r="C7200" s="1578">
        <f t="shared" si="90"/>
        <v>7195</v>
      </c>
      <c r="D7200" s="5" t="s">
        <v>904</v>
      </c>
    </row>
    <row r="7201" spans="1:4" x14ac:dyDescent="0.2">
      <c r="A7201">
        <v>7196</v>
      </c>
      <c r="B7201" s="15">
        <f>'BudgetSum 2-4'!K97</f>
        <v>12855</v>
      </c>
      <c r="C7201" s="1578">
        <f t="shared" si="90"/>
        <v>-5659</v>
      </c>
      <c r="D7201" s="5" t="s">
        <v>904</v>
      </c>
    </row>
    <row r="7202" spans="1:4" x14ac:dyDescent="0.2">
      <c r="A7202">
        <v>7197</v>
      </c>
      <c r="B7202" s="15">
        <f>'BudgetSum 2-4'!K98</f>
        <v>0</v>
      </c>
      <c r="C7202" s="1578">
        <f t="shared" si="90"/>
        <v>7197</v>
      </c>
      <c r="D7202" s="5" t="s">
        <v>904</v>
      </c>
    </row>
    <row r="7203" spans="1:4" x14ac:dyDescent="0.2">
      <c r="A7203">
        <v>7198</v>
      </c>
      <c r="B7203" s="15">
        <f>'BudgetSum 2-4'!K99</f>
        <v>12855</v>
      </c>
      <c r="C7203" s="1578">
        <f t="shared" si="90"/>
        <v>-5657</v>
      </c>
      <c r="D7203" s="5" t="s">
        <v>904</v>
      </c>
    </row>
    <row r="7204" spans="1:4" x14ac:dyDescent="0.2">
      <c r="A7204">
        <v>7199</v>
      </c>
      <c r="B7204" s="15">
        <f>'BudgetSum 2-4'!K102</f>
        <v>42000</v>
      </c>
      <c r="C7204" s="1578">
        <f t="shared" si="90"/>
        <v>-34801</v>
      </c>
      <c r="D7204" s="5" t="s">
        <v>904</v>
      </c>
    </row>
    <row r="7205" spans="1:4" x14ac:dyDescent="0.2">
      <c r="A7205">
        <v>7200</v>
      </c>
      <c r="B7205" s="15">
        <f>'BudgetSum 2-4'!K104</f>
        <v>0</v>
      </c>
      <c r="C7205" s="1578">
        <f t="shared" si="90"/>
        <v>7200</v>
      </c>
      <c r="D7205" s="5" t="s">
        <v>904</v>
      </c>
    </row>
    <row r="7206" spans="1:4" x14ac:dyDescent="0.2">
      <c r="A7206">
        <v>7201</v>
      </c>
      <c r="B7206" s="15">
        <f>'BudgetSum 2-4'!K105</f>
        <v>0</v>
      </c>
      <c r="C7206" s="1578">
        <f t="shared" si="90"/>
        <v>7201</v>
      </c>
      <c r="D7206" s="5" t="s">
        <v>904</v>
      </c>
    </row>
    <row r="7207" spans="1:4" x14ac:dyDescent="0.2">
      <c r="A7207">
        <v>7202</v>
      </c>
      <c r="B7207" s="15">
        <f>'BudgetSum 2-4'!K106</f>
        <v>0</v>
      </c>
      <c r="C7207" s="1578">
        <f t="shared" si="90"/>
        <v>7202</v>
      </c>
      <c r="D7207" s="5" t="s">
        <v>904</v>
      </c>
    </row>
    <row r="7208" spans="1:4" x14ac:dyDescent="0.2">
      <c r="A7208">
        <v>7203</v>
      </c>
      <c r="B7208" s="15">
        <f>'BudgetSum 2-4'!K107</f>
        <v>42000</v>
      </c>
      <c r="C7208" s="1578">
        <f t="shared" si="90"/>
        <v>-34797</v>
      </c>
      <c r="D7208" s="5" t="s">
        <v>904</v>
      </c>
    </row>
    <row r="7209" spans="1:4" x14ac:dyDescent="0.2">
      <c r="A7209">
        <v>7204</v>
      </c>
      <c r="B7209" s="15">
        <f>'BudgetSum 2-4'!K108</f>
        <v>0</v>
      </c>
      <c r="C7209" s="1578">
        <f t="shared" si="90"/>
        <v>7204</v>
      </c>
      <c r="D7209" s="5" t="s">
        <v>904</v>
      </c>
    </row>
    <row r="7210" spans="1:4" x14ac:dyDescent="0.2">
      <c r="A7210">
        <v>7205</v>
      </c>
      <c r="B7210" s="15">
        <f>'BudgetSum 2-4'!K109</f>
        <v>42000</v>
      </c>
      <c r="C7210" s="1578">
        <f t="shared" si="90"/>
        <v>-34795</v>
      </c>
      <c r="D7210" s="5" t="s">
        <v>904</v>
      </c>
    </row>
    <row r="7211" spans="1:4" x14ac:dyDescent="0.2">
      <c r="A7211">
        <v>7206</v>
      </c>
      <c r="B7211" s="15">
        <f>'BudgetSum 2-4'!K110</f>
        <v>-29145</v>
      </c>
      <c r="C7211" s="1578">
        <f t="shared" si="90"/>
        <v>36351</v>
      </c>
      <c r="D7211" s="5" t="s">
        <v>904</v>
      </c>
    </row>
    <row r="7212" spans="1:4" x14ac:dyDescent="0.2">
      <c r="A7212">
        <v>7207</v>
      </c>
      <c r="B7212" s="15">
        <f>'BudgetSum 2-4'!K113</f>
        <v>0</v>
      </c>
      <c r="C7212" s="1578">
        <f t="shared" si="90"/>
        <v>7207</v>
      </c>
      <c r="D7212" s="5" t="s">
        <v>904</v>
      </c>
    </row>
    <row r="7213" spans="1:4" x14ac:dyDescent="0.2">
      <c r="A7213">
        <v>7208</v>
      </c>
      <c r="B7213" s="15">
        <f>'BudgetSum 2-4'!K116</f>
        <v>0</v>
      </c>
      <c r="C7213" s="1578">
        <f t="shared" si="90"/>
        <v>7208</v>
      </c>
      <c r="D7213" s="5" t="s">
        <v>904</v>
      </c>
    </row>
    <row r="7214" spans="1:4" x14ac:dyDescent="0.2">
      <c r="A7214">
        <v>7209</v>
      </c>
      <c r="B7214" s="15">
        <f>'BudgetSum 2-4'!K117</f>
        <v>0</v>
      </c>
      <c r="C7214" s="1578">
        <f t="shared" si="90"/>
        <v>7209</v>
      </c>
      <c r="D7214" s="5" t="s">
        <v>904</v>
      </c>
    </row>
    <row r="7215" spans="1:4" x14ac:dyDescent="0.2">
      <c r="A7215">
        <v>7210</v>
      </c>
      <c r="B7215" s="15">
        <f>'BudgetSum 2-4'!K118</f>
        <v>73820</v>
      </c>
      <c r="C7215" s="1578">
        <f t="shared" si="90"/>
        <v>-66610</v>
      </c>
      <c r="D7215" s="5" t="s">
        <v>904</v>
      </c>
    </row>
    <row r="7216" spans="1:4" x14ac:dyDescent="0.2">
      <c r="A7216">
        <v>7211</v>
      </c>
      <c r="B7216" s="15">
        <f>'CashSum 5'!C23</f>
        <v>66048</v>
      </c>
      <c r="C7216" s="1578">
        <f t="shared" si="90"/>
        <v>-58837</v>
      </c>
      <c r="D7216" s="5" t="s">
        <v>906</v>
      </c>
    </row>
    <row r="7217" spans="1:4" x14ac:dyDescent="0.2">
      <c r="A7217">
        <v>7212</v>
      </c>
      <c r="B7217" s="15">
        <f>'CashSum 5'!C24</f>
        <v>13600</v>
      </c>
      <c r="C7217" s="1578">
        <f t="shared" si="90"/>
        <v>-6388</v>
      </c>
      <c r="D7217" s="5" t="s">
        <v>906</v>
      </c>
    </row>
    <row r="7218" spans="1:4" x14ac:dyDescent="0.2">
      <c r="A7218" s="4">
        <v>7213</v>
      </c>
      <c r="B7218" s="15">
        <f>'CashSum 5'!C25</f>
        <v>79648</v>
      </c>
      <c r="C7218" s="1578">
        <f t="shared" si="90"/>
        <v>-72435</v>
      </c>
      <c r="D7218" s="5" t="s">
        <v>906</v>
      </c>
    </row>
    <row r="7219" spans="1:4" x14ac:dyDescent="0.2">
      <c r="A7219" s="4">
        <v>7214</v>
      </c>
      <c r="B7219" s="15">
        <f>'CashSum 5'!C26</f>
        <v>28100</v>
      </c>
      <c r="C7219" s="1578">
        <f t="shared" si="90"/>
        <v>-20886</v>
      </c>
      <c r="D7219" s="5" t="s">
        <v>906</v>
      </c>
    </row>
    <row r="7220" spans="1:4" x14ac:dyDescent="0.2">
      <c r="A7220" s="4">
        <v>7215</v>
      </c>
      <c r="B7220" s="15">
        <f>'CashSum 5'!C27</f>
        <v>51548</v>
      </c>
      <c r="C7220" s="1578">
        <f t="shared" si="90"/>
        <v>-44333</v>
      </c>
      <c r="D7220" s="5" t="s">
        <v>906</v>
      </c>
    </row>
    <row r="7221" spans="1:4" x14ac:dyDescent="0.2">
      <c r="A7221" s="4">
        <v>7216</v>
      </c>
      <c r="B7221" s="15">
        <f>'CashSum 5'!C29</f>
        <v>1371456</v>
      </c>
      <c r="C7221" s="1578">
        <f t="shared" si="90"/>
        <v>-1364240</v>
      </c>
      <c r="D7221" s="5" t="s">
        <v>906</v>
      </c>
    </row>
    <row r="7222" spans="1:4" x14ac:dyDescent="0.2">
      <c r="A7222" s="4">
        <v>7217</v>
      </c>
      <c r="B7222" s="15">
        <f>'CashSum 5'!C30</f>
        <v>2326497</v>
      </c>
      <c r="C7222" s="1578">
        <f t="shared" si="90"/>
        <v>-2319280</v>
      </c>
      <c r="D7222" s="5" t="s">
        <v>906</v>
      </c>
    </row>
    <row r="7223" spans="1:4" x14ac:dyDescent="0.2">
      <c r="A7223" s="4">
        <v>7218</v>
      </c>
      <c r="B7223" s="15">
        <f>'CashSum 5'!C31</f>
        <v>0</v>
      </c>
      <c r="C7223" s="1578">
        <f t="shared" si="90"/>
        <v>7218</v>
      </c>
      <c r="D7223" s="5" t="s">
        <v>906</v>
      </c>
    </row>
    <row r="7224" spans="1:4" x14ac:dyDescent="0.2">
      <c r="A7224" s="4">
        <v>7219</v>
      </c>
      <c r="B7224" s="15">
        <f>'CashSum 5'!C32</f>
        <v>2326497</v>
      </c>
      <c r="C7224" s="1578">
        <f t="shared" si="90"/>
        <v>-2319278</v>
      </c>
      <c r="D7224" s="5" t="s">
        <v>906</v>
      </c>
    </row>
    <row r="7225" spans="1:4" x14ac:dyDescent="0.2">
      <c r="A7225" s="4">
        <v>7220</v>
      </c>
      <c r="B7225" s="15">
        <f>'CashSum 5'!C33</f>
        <v>3697953</v>
      </c>
      <c r="C7225" s="1578">
        <f t="shared" si="90"/>
        <v>-3690733</v>
      </c>
      <c r="D7225" s="5" t="s">
        <v>906</v>
      </c>
    </row>
    <row r="7226" spans="1:4" x14ac:dyDescent="0.2">
      <c r="A7226" s="4">
        <v>7221</v>
      </c>
      <c r="B7226" s="15">
        <f>'CashSum 5'!C34</f>
        <v>2286300</v>
      </c>
      <c r="C7226" s="1578">
        <f t="shared" si="90"/>
        <v>-2279079</v>
      </c>
      <c r="D7226" s="5" t="s">
        <v>906</v>
      </c>
    </row>
    <row r="7227" spans="1:4" x14ac:dyDescent="0.2">
      <c r="A7227" s="4">
        <v>7222</v>
      </c>
      <c r="B7227" s="15">
        <f>'CashSum 5'!C35</f>
        <v>0</v>
      </c>
      <c r="C7227" s="1578">
        <f t="shared" si="90"/>
        <v>7222</v>
      </c>
      <c r="D7227" s="5" t="s">
        <v>906</v>
      </c>
    </row>
    <row r="7228" spans="1:4" x14ac:dyDescent="0.2">
      <c r="A7228" s="4">
        <v>7223</v>
      </c>
      <c r="B7228" s="15">
        <f>'CashSum 5'!C36</f>
        <v>2286300</v>
      </c>
      <c r="C7228" s="1578">
        <f t="shared" si="90"/>
        <v>-2279077</v>
      </c>
      <c r="D7228" s="5" t="s">
        <v>906</v>
      </c>
    </row>
    <row r="7229" spans="1:4" x14ac:dyDescent="0.2">
      <c r="A7229" s="4">
        <v>7224</v>
      </c>
      <c r="B7229" s="15">
        <f>'CashSum 5'!C37</f>
        <v>1411653</v>
      </c>
      <c r="C7229" s="1578">
        <f t="shared" si="90"/>
        <v>-1404429</v>
      </c>
      <c r="D7229" s="5" t="s">
        <v>906</v>
      </c>
    </row>
    <row r="7230" spans="1:4" x14ac:dyDescent="0.2">
      <c r="A7230" s="4">
        <v>7225</v>
      </c>
      <c r="B7230" s="15">
        <f>'CashSum 5'!D29</f>
        <v>461341</v>
      </c>
      <c r="C7230" s="1578">
        <f t="shared" si="90"/>
        <v>-454116</v>
      </c>
      <c r="D7230" s="5" t="s">
        <v>906</v>
      </c>
    </row>
    <row r="7231" spans="1:4" x14ac:dyDescent="0.2">
      <c r="A7231" s="4">
        <v>7226</v>
      </c>
      <c r="B7231" s="15">
        <f>'CashSum 5'!D30</f>
        <v>306250</v>
      </c>
      <c r="C7231" s="1578">
        <f t="shared" si="90"/>
        <v>-299024</v>
      </c>
      <c r="D7231" s="5" t="s">
        <v>906</v>
      </c>
    </row>
    <row r="7232" spans="1:4" x14ac:dyDescent="0.2">
      <c r="A7232" s="4">
        <v>7227</v>
      </c>
      <c r="B7232" s="15">
        <f>'CashSum 5'!D31</f>
        <v>0</v>
      </c>
      <c r="C7232" s="1578">
        <f t="shared" si="90"/>
        <v>7227</v>
      </c>
      <c r="D7232" s="5" t="s">
        <v>906</v>
      </c>
    </row>
    <row r="7233" spans="1:4" x14ac:dyDescent="0.2">
      <c r="A7233">
        <v>7228</v>
      </c>
      <c r="B7233" s="15">
        <f>'CashSum 5'!D32</f>
        <v>306250</v>
      </c>
      <c r="C7233" s="1578">
        <f t="shared" si="90"/>
        <v>-299022</v>
      </c>
      <c r="D7233" s="5" t="s">
        <v>906</v>
      </c>
    </row>
    <row r="7234" spans="1:4" x14ac:dyDescent="0.2">
      <c r="A7234">
        <v>7229</v>
      </c>
      <c r="B7234" s="15">
        <f>'CashSum 5'!D33</f>
        <v>767591</v>
      </c>
      <c r="C7234" s="1578">
        <f t="shared" si="90"/>
        <v>-760362</v>
      </c>
      <c r="D7234" s="5" t="s">
        <v>906</v>
      </c>
    </row>
    <row r="7235" spans="1:4" x14ac:dyDescent="0.2">
      <c r="A7235">
        <v>7230</v>
      </c>
      <c r="B7235" s="15">
        <f>'CashSum 5'!D34</f>
        <v>306100</v>
      </c>
      <c r="C7235" s="1578">
        <f t="shared" si="90"/>
        <v>-298870</v>
      </c>
      <c r="D7235" s="5" t="s">
        <v>906</v>
      </c>
    </row>
    <row r="7236" spans="1:4" x14ac:dyDescent="0.2">
      <c r="A7236">
        <v>7231</v>
      </c>
      <c r="B7236" s="15">
        <f>'CashSum 5'!D35</f>
        <v>0</v>
      </c>
      <c r="C7236" s="1578">
        <f t="shared" ref="C7236:C7299" si="91">A7236-B7236</f>
        <v>7231</v>
      </c>
      <c r="D7236" s="5" t="s">
        <v>906</v>
      </c>
    </row>
    <row r="7237" spans="1:4" x14ac:dyDescent="0.2">
      <c r="A7237">
        <v>7232</v>
      </c>
      <c r="B7237" s="15">
        <f>'CashSum 5'!D36</f>
        <v>306100</v>
      </c>
      <c r="C7237" s="1578">
        <f t="shared" si="91"/>
        <v>-298868</v>
      </c>
      <c r="D7237" s="5" t="s">
        <v>906</v>
      </c>
    </row>
    <row r="7238" spans="1:4" x14ac:dyDescent="0.2">
      <c r="A7238">
        <v>7233</v>
      </c>
      <c r="B7238" s="15">
        <f>'CashSum 5'!D37</f>
        <v>461491</v>
      </c>
      <c r="C7238" s="1578">
        <f t="shared" si="91"/>
        <v>-454258</v>
      </c>
      <c r="D7238" s="5" t="s">
        <v>906</v>
      </c>
    </row>
    <row r="7239" spans="1:4" x14ac:dyDescent="0.2">
      <c r="A7239">
        <v>7234</v>
      </c>
      <c r="B7239" s="15">
        <f>'CashSum 5'!E29</f>
        <v>60308</v>
      </c>
      <c r="C7239" s="1578">
        <f t="shared" si="91"/>
        <v>-53074</v>
      </c>
      <c r="D7239" s="5" t="s">
        <v>906</v>
      </c>
    </row>
    <row r="7240" spans="1:4" x14ac:dyDescent="0.2">
      <c r="A7240">
        <v>7235</v>
      </c>
      <c r="B7240" s="15">
        <f>'CashSum 5'!E30</f>
        <v>340470</v>
      </c>
      <c r="C7240" s="1578">
        <f t="shared" si="91"/>
        <v>-333235</v>
      </c>
      <c r="D7240" s="5" t="s">
        <v>906</v>
      </c>
    </row>
    <row r="7241" spans="1:4" x14ac:dyDescent="0.2">
      <c r="A7241">
        <v>7236</v>
      </c>
      <c r="B7241" s="15">
        <f>'CashSum 5'!E31</f>
        <v>0</v>
      </c>
      <c r="C7241" s="1578">
        <f t="shared" si="91"/>
        <v>7236</v>
      </c>
      <c r="D7241" s="5" t="s">
        <v>906</v>
      </c>
    </row>
    <row r="7242" spans="1:4" x14ac:dyDescent="0.2">
      <c r="A7242">
        <v>7237</v>
      </c>
      <c r="B7242" s="15">
        <f>'CashSum 5'!E32</f>
        <v>340470</v>
      </c>
      <c r="C7242" s="1578">
        <f t="shared" si="91"/>
        <v>-333233</v>
      </c>
      <c r="D7242" s="5" t="s">
        <v>906</v>
      </c>
    </row>
    <row r="7243" spans="1:4" x14ac:dyDescent="0.2">
      <c r="A7243">
        <v>7238</v>
      </c>
      <c r="B7243" s="15">
        <f>'CashSum 5'!E33</f>
        <v>400778</v>
      </c>
      <c r="C7243" s="1578">
        <f t="shared" si="91"/>
        <v>-393540</v>
      </c>
      <c r="D7243" s="5" t="s">
        <v>906</v>
      </c>
    </row>
    <row r="7244" spans="1:4" x14ac:dyDescent="0.2">
      <c r="A7244">
        <v>7239</v>
      </c>
      <c r="B7244" s="15">
        <f>'CashSum 5'!E34</f>
        <v>375696</v>
      </c>
      <c r="C7244" s="1578">
        <f t="shared" si="91"/>
        <v>-368457</v>
      </c>
      <c r="D7244" s="5" t="s">
        <v>906</v>
      </c>
    </row>
    <row r="7245" spans="1:4" x14ac:dyDescent="0.2">
      <c r="A7245">
        <v>7240</v>
      </c>
      <c r="B7245" s="15">
        <f>'CashSum 5'!E35</f>
        <v>0</v>
      </c>
      <c r="C7245" s="1578">
        <f t="shared" si="91"/>
        <v>7240</v>
      </c>
      <c r="D7245" s="5" t="s">
        <v>906</v>
      </c>
    </row>
    <row r="7246" spans="1:4" x14ac:dyDescent="0.2">
      <c r="A7246">
        <v>7241</v>
      </c>
      <c r="B7246" s="15">
        <f>'CashSum 5'!E36</f>
        <v>375696</v>
      </c>
      <c r="C7246" s="1578">
        <f t="shared" si="91"/>
        <v>-368455</v>
      </c>
      <c r="D7246" s="5" t="s">
        <v>906</v>
      </c>
    </row>
    <row r="7247" spans="1:4" x14ac:dyDescent="0.2">
      <c r="A7247">
        <v>7242</v>
      </c>
      <c r="B7247" s="15">
        <f>'CashSum 5'!E37</f>
        <v>25082</v>
      </c>
      <c r="C7247" s="1578">
        <f t="shared" si="91"/>
        <v>-17840</v>
      </c>
      <c r="D7247" s="5" t="s">
        <v>906</v>
      </c>
    </row>
    <row r="7248" spans="1:4" x14ac:dyDescent="0.2">
      <c r="A7248">
        <v>7243</v>
      </c>
      <c r="B7248" s="15">
        <f>'CashSum 5'!F29</f>
        <v>30298</v>
      </c>
      <c r="C7248" s="1578">
        <f t="shared" si="91"/>
        <v>-23055</v>
      </c>
      <c r="D7248" s="5" t="s">
        <v>906</v>
      </c>
    </row>
    <row r="7249" spans="1:4" x14ac:dyDescent="0.2">
      <c r="A7249">
        <v>7244</v>
      </c>
      <c r="B7249" s="15">
        <f>'CashSum 5'!F30</f>
        <v>222820</v>
      </c>
      <c r="C7249" s="1578">
        <f t="shared" si="91"/>
        <v>-215576</v>
      </c>
      <c r="D7249" s="5" t="s">
        <v>906</v>
      </c>
    </row>
    <row r="7250" spans="1:4" x14ac:dyDescent="0.2">
      <c r="A7250">
        <v>7245</v>
      </c>
      <c r="B7250" s="15">
        <f>'CashSum 5'!F31</f>
        <v>0</v>
      </c>
      <c r="C7250" s="1578">
        <f t="shared" si="91"/>
        <v>7245</v>
      </c>
      <c r="D7250" s="5" t="s">
        <v>906</v>
      </c>
    </row>
    <row r="7251" spans="1:4" x14ac:dyDescent="0.2">
      <c r="A7251">
        <v>7246</v>
      </c>
      <c r="B7251" s="15">
        <f>'CashSum 5'!F32</f>
        <v>222820</v>
      </c>
      <c r="C7251" s="1578">
        <f t="shared" si="91"/>
        <v>-215574</v>
      </c>
      <c r="D7251" s="5" t="s">
        <v>906</v>
      </c>
    </row>
    <row r="7252" spans="1:4" x14ac:dyDescent="0.2">
      <c r="A7252">
        <v>7247</v>
      </c>
      <c r="B7252" s="15">
        <f>'CashSum 5'!F33</f>
        <v>253118</v>
      </c>
      <c r="C7252" s="1578">
        <f t="shared" si="91"/>
        <v>-245871</v>
      </c>
      <c r="D7252" s="5" t="s">
        <v>906</v>
      </c>
    </row>
    <row r="7253" spans="1:4" x14ac:dyDescent="0.2">
      <c r="A7253">
        <v>7248</v>
      </c>
      <c r="B7253" s="15">
        <f>'CashSum 5'!F34</f>
        <v>193025</v>
      </c>
      <c r="C7253" s="1578">
        <f t="shared" si="91"/>
        <v>-185777</v>
      </c>
      <c r="D7253" s="5" t="s">
        <v>906</v>
      </c>
    </row>
    <row r="7254" spans="1:4" x14ac:dyDescent="0.2">
      <c r="A7254">
        <v>7249</v>
      </c>
      <c r="B7254" s="15">
        <f>'CashSum 5'!F35</f>
        <v>0</v>
      </c>
      <c r="C7254" s="1578">
        <f t="shared" si="91"/>
        <v>7249</v>
      </c>
      <c r="D7254" s="5" t="s">
        <v>906</v>
      </c>
    </row>
    <row r="7255" spans="1:4" x14ac:dyDescent="0.2">
      <c r="A7255">
        <v>7250</v>
      </c>
      <c r="B7255" s="15">
        <f>'CashSum 5'!F36</f>
        <v>193025</v>
      </c>
      <c r="C7255" s="1578">
        <f t="shared" si="91"/>
        <v>-185775</v>
      </c>
      <c r="D7255" s="5" t="s">
        <v>906</v>
      </c>
    </row>
    <row r="7256" spans="1:4" x14ac:dyDescent="0.2">
      <c r="A7256">
        <v>7251</v>
      </c>
      <c r="B7256" s="15">
        <f>'CashSum 5'!F37</f>
        <v>60093</v>
      </c>
      <c r="C7256" s="1578">
        <f t="shared" si="91"/>
        <v>-52842</v>
      </c>
      <c r="D7256" s="5" t="s">
        <v>906</v>
      </c>
    </row>
    <row r="7257" spans="1:4" x14ac:dyDescent="0.2">
      <c r="A7257">
        <v>7252</v>
      </c>
      <c r="B7257" s="15">
        <f>'CashSum 5'!G29</f>
        <v>46826</v>
      </c>
      <c r="C7257" s="1578">
        <f t="shared" si="91"/>
        <v>-39574</v>
      </c>
      <c r="D7257" s="5" t="s">
        <v>906</v>
      </c>
    </row>
    <row r="7258" spans="1:4" x14ac:dyDescent="0.2">
      <c r="A7258">
        <v>7253</v>
      </c>
      <c r="B7258" s="15">
        <f>'CashSum 5'!G30</f>
        <v>89200</v>
      </c>
      <c r="C7258" s="1578">
        <f t="shared" si="91"/>
        <v>-81947</v>
      </c>
      <c r="D7258" s="5" t="s">
        <v>906</v>
      </c>
    </row>
    <row r="7259" spans="1:4" x14ac:dyDescent="0.2">
      <c r="A7259">
        <v>7254</v>
      </c>
      <c r="B7259" s="15">
        <f>'CashSum 5'!G31</f>
        <v>0</v>
      </c>
      <c r="C7259" s="1578">
        <f t="shared" si="91"/>
        <v>7254</v>
      </c>
      <c r="D7259" s="5" t="s">
        <v>906</v>
      </c>
    </row>
    <row r="7260" spans="1:4" x14ac:dyDescent="0.2">
      <c r="A7260">
        <v>7255</v>
      </c>
      <c r="B7260" s="15">
        <f>'CashSum 5'!G32</f>
        <v>89200</v>
      </c>
      <c r="C7260" s="1578">
        <f t="shared" si="91"/>
        <v>-81945</v>
      </c>
      <c r="D7260" s="5" t="s">
        <v>906</v>
      </c>
    </row>
    <row r="7261" spans="1:4" x14ac:dyDescent="0.2">
      <c r="A7261">
        <v>7256</v>
      </c>
      <c r="B7261" s="15">
        <f>'CashSum 5'!G33</f>
        <v>136026</v>
      </c>
      <c r="C7261" s="1578">
        <f t="shared" si="91"/>
        <v>-128770</v>
      </c>
      <c r="D7261" s="5" t="s">
        <v>906</v>
      </c>
    </row>
    <row r="7262" spans="1:4" x14ac:dyDescent="0.2">
      <c r="A7262">
        <v>7257</v>
      </c>
      <c r="B7262" s="15">
        <f>'CashSum 5'!G34</f>
        <v>93675</v>
      </c>
      <c r="C7262" s="1578">
        <f t="shared" si="91"/>
        <v>-86418</v>
      </c>
      <c r="D7262" s="5" t="s">
        <v>906</v>
      </c>
    </row>
    <row r="7263" spans="1:4" x14ac:dyDescent="0.2">
      <c r="A7263">
        <v>7258</v>
      </c>
      <c r="B7263" s="15">
        <f>'CashSum 5'!G35</f>
        <v>0</v>
      </c>
      <c r="C7263" s="1578">
        <f t="shared" si="91"/>
        <v>7258</v>
      </c>
      <c r="D7263" s="5" t="s">
        <v>906</v>
      </c>
    </row>
    <row r="7264" spans="1:4" x14ac:dyDescent="0.2">
      <c r="A7264">
        <v>7259</v>
      </c>
      <c r="B7264" s="15">
        <f>'CashSum 5'!G36</f>
        <v>93675</v>
      </c>
      <c r="C7264" s="1578">
        <f t="shared" si="91"/>
        <v>-86416</v>
      </c>
      <c r="D7264" s="5" t="s">
        <v>906</v>
      </c>
    </row>
    <row r="7265" spans="1:4" x14ac:dyDescent="0.2">
      <c r="A7265">
        <v>7260</v>
      </c>
      <c r="B7265" s="15">
        <f>'CashSum 5'!G37</f>
        <v>42351</v>
      </c>
      <c r="C7265" s="1578">
        <f t="shared" si="91"/>
        <v>-35091</v>
      </c>
      <c r="D7265" s="5" t="s">
        <v>906</v>
      </c>
    </row>
    <row r="7266" spans="1:4" x14ac:dyDescent="0.2">
      <c r="A7266">
        <v>7261</v>
      </c>
      <c r="B7266" s="15">
        <f>'CashSum 5'!H29</f>
        <v>54226</v>
      </c>
      <c r="C7266" s="1578">
        <f t="shared" si="91"/>
        <v>-46965</v>
      </c>
      <c r="D7266" s="5" t="s">
        <v>906</v>
      </c>
    </row>
    <row r="7267" spans="1:4" x14ac:dyDescent="0.2">
      <c r="A7267">
        <v>7262</v>
      </c>
      <c r="B7267" s="15">
        <f>'CashSum 5'!H30</f>
        <v>18549</v>
      </c>
      <c r="C7267" s="1578">
        <f t="shared" si="91"/>
        <v>-11287</v>
      </c>
      <c r="D7267" s="5" t="s">
        <v>906</v>
      </c>
    </row>
    <row r="7268" spans="1:4" x14ac:dyDescent="0.2">
      <c r="A7268">
        <v>7263</v>
      </c>
      <c r="B7268" s="15">
        <f>'CashSum 5'!H31</f>
        <v>0</v>
      </c>
      <c r="C7268" s="1578">
        <f t="shared" si="91"/>
        <v>7263</v>
      </c>
      <c r="D7268" s="5" t="s">
        <v>906</v>
      </c>
    </row>
    <row r="7269" spans="1:4" x14ac:dyDescent="0.2">
      <c r="A7269">
        <v>7264</v>
      </c>
      <c r="B7269" s="15">
        <f>'CashSum 5'!H32</f>
        <v>18549</v>
      </c>
      <c r="C7269" s="1578">
        <f t="shared" si="91"/>
        <v>-11285</v>
      </c>
      <c r="D7269" s="5" t="s">
        <v>906</v>
      </c>
    </row>
    <row r="7270" spans="1:4" x14ac:dyDescent="0.2">
      <c r="A7270">
        <v>7265</v>
      </c>
      <c r="B7270" s="15">
        <f>'CashSum 5'!H33</f>
        <v>72775</v>
      </c>
      <c r="C7270" s="1578">
        <f t="shared" si="91"/>
        <v>-65510</v>
      </c>
      <c r="D7270" s="5" t="s">
        <v>906</v>
      </c>
    </row>
    <row r="7271" spans="1:4" x14ac:dyDescent="0.2">
      <c r="A7271">
        <v>7266</v>
      </c>
      <c r="B7271" s="15">
        <f>'CashSum 5'!H34</f>
        <v>0</v>
      </c>
      <c r="C7271" s="1578">
        <f t="shared" si="91"/>
        <v>7266</v>
      </c>
      <c r="D7271" s="5" t="s">
        <v>906</v>
      </c>
    </row>
    <row r="7272" spans="1:4" x14ac:dyDescent="0.2">
      <c r="A7272">
        <v>7267</v>
      </c>
      <c r="B7272" s="15">
        <f>'CashSum 5'!H35</f>
        <v>0</v>
      </c>
      <c r="C7272" s="1578">
        <f t="shared" si="91"/>
        <v>7267</v>
      </c>
      <c r="D7272" s="5" t="s">
        <v>906</v>
      </c>
    </row>
    <row r="7273" spans="1:4" x14ac:dyDescent="0.2">
      <c r="A7273">
        <v>7268</v>
      </c>
      <c r="B7273" s="15">
        <f>'CashSum 5'!H36</f>
        <v>0</v>
      </c>
      <c r="C7273" s="1578">
        <f t="shared" si="91"/>
        <v>7268</v>
      </c>
      <c r="D7273" s="5" t="s">
        <v>906</v>
      </c>
    </row>
    <row r="7274" spans="1:4" x14ac:dyDescent="0.2">
      <c r="A7274">
        <v>7269</v>
      </c>
      <c r="B7274" s="15">
        <f>'CashSum 5'!H37</f>
        <v>72775</v>
      </c>
      <c r="C7274" s="1578">
        <f t="shared" si="91"/>
        <v>-65506</v>
      </c>
      <c r="D7274" s="5" t="s">
        <v>906</v>
      </c>
    </row>
    <row r="7275" spans="1:4" x14ac:dyDescent="0.2">
      <c r="A7275">
        <v>7270</v>
      </c>
      <c r="B7275" s="15">
        <f>'CashSum 5'!I29</f>
        <v>104129</v>
      </c>
      <c r="C7275" s="1578">
        <f t="shared" si="91"/>
        <v>-96859</v>
      </c>
      <c r="D7275" s="5" t="s">
        <v>906</v>
      </c>
    </row>
    <row r="7276" spans="1:4" x14ac:dyDescent="0.2">
      <c r="A7276">
        <v>7271</v>
      </c>
      <c r="B7276" s="15">
        <f>'CashSum 5'!I30</f>
        <v>12400</v>
      </c>
      <c r="C7276" s="1578">
        <f t="shared" si="91"/>
        <v>-5129</v>
      </c>
      <c r="D7276" s="5" t="s">
        <v>906</v>
      </c>
    </row>
    <row r="7277" spans="1:4" x14ac:dyDescent="0.2">
      <c r="A7277">
        <v>7272</v>
      </c>
      <c r="B7277" s="15">
        <f>'CashSum 5'!I31</f>
        <v>0</v>
      </c>
      <c r="C7277" s="1578">
        <f t="shared" si="91"/>
        <v>7272</v>
      </c>
      <c r="D7277" s="5" t="s">
        <v>906</v>
      </c>
    </row>
    <row r="7278" spans="1:4" x14ac:dyDescent="0.2">
      <c r="A7278">
        <v>7273</v>
      </c>
      <c r="B7278" s="15">
        <f>'CashSum 5'!I32</f>
        <v>12400</v>
      </c>
      <c r="C7278" s="1578">
        <f t="shared" si="91"/>
        <v>-5127</v>
      </c>
      <c r="D7278" s="5" t="s">
        <v>906</v>
      </c>
    </row>
    <row r="7279" spans="1:4" x14ac:dyDescent="0.2">
      <c r="A7279">
        <v>7274</v>
      </c>
      <c r="B7279" s="15">
        <f>'CashSum 5'!I33</f>
        <v>116529</v>
      </c>
      <c r="C7279" s="1578">
        <f t="shared" si="91"/>
        <v>-109255</v>
      </c>
      <c r="D7279" s="5" t="s">
        <v>906</v>
      </c>
    </row>
    <row r="7280" spans="1:4" x14ac:dyDescent="0.2">
      <c r="A7280">
        <v>7275</v>
      </c>
      <c r="B7280" s="15">
        <f>'CashSum 5'!I34</f>
        <v>0</v>
      </c>
      <c r="C7280" s="1578">
        <f t="shared" si="91"/>
        <v>7275</v>
      </c>
      <c r="D7280" s="5" t="s">
        <v>906</v>
      </c>
    </row>
    <row r="7281" spans="1:4" x14ac:dyDescent="0.2">
      <c r="A7281">
        <v>7276</v>
      </c>
      <c r="B7281" s="15">
        <f>'CashSum 5'!I35</f>
        <v>0</v>
      </c>
      <c r="C7281" s="1578">
        <f t="shared" si="91"/>
        <v>7276</v>
      </c>
      <c r="D7281" s="5" t="s">
        <v>906</v>
      </c>
    </row>
    <row r="7282" spans="1:4" x14ac:dyDescent="0.2">
      <c r="A7282">
        <v>7277</v>
      </c>
      <c r="B7282" s="15">
        <f>'CashSum 5'!I36</f>
        <v>0</v>
      </c>
      <c r="C7282" s="1578">
        <f t="shared" si="91"/>
        <v>7277</v>
      </c>
      <c r="D7282" s="5" t="s">
        <v>906</v>
      </c>
    </row>
    <row r="7283" spans="1:4" x14ac:dyDescent="0.2">
      <c r="A7283">
        <v>7278</v>
      </c>
      <c r="B7283" s="15">
        <f>'CashSum 5'!I37</f>
        <v>116529</v>
      </c>
      <c r="C7283" s="1578">
        <f t="shared" si="91"/>
        <v>-109251</v>
      </c>
      <c r="D7283" s="5" t="s">
        <v>906</v>
      </c>
    </row>
    <row r="7284" spans="1:4" x14ac:dyDescent="0.2">
      <c r="A7284">
        <v>7279</v>
      </c>
      <c r="B7284" s="15">
        <f>'CashSum 5'!J29</f>
        <v>136602</v>
      </c>
      <c r="C7284" s="1578">
        <f t="shared" si="91"/>
        <v>-129323</v>
      </c>
      <c r="D7284" s="5" t="s">
        <v>906</v>
      </c>
    </row>
    <row r="7285" spans="1:4" x14ac:dyDescent="0.2">
      <c r="A7285">
        <v>7280</v>
      </c>
      <c r="B7285" s="15">
        <f>'CashSum 5'!J30</f>
        <v>111965</v>
      </c>
      <c r="C7285" s="1578">
        <f t="shared" si="91"/>
        <v>-104685</v>
      </c>
      <c r="D7285" s="5" t="s">
        <v>906</v>
      </c>
    </row>
    <row r="7286" spans="1:4" x14ac:dyDescent="0.2">
      <c r="A7286">
        <v>7281</v>
      </c>
      <c r="B7286" s="15">
        <f>'CashSum 5'!J31</f>
        <v>0</v>
      </c>
      <c r="C7286" s="1578">
        <f t="shared" si="91"/>
        <v>7281</v>
      </c>
      <c r="D7286" s="5" t="s">
        <v>906</v>
      </c>
    </row>
    <row r="7287" spans="1:4" x14ac:dyDescent="0.2">
      <c r="A7287">
        <v>7282</v>
      </c>
      <c r="B7287" s="15">
        <f>'CashSum 5'!J32</f>
        <v>111965</v>
      </c>
      <c r="C7287" s="1578">
        <f t="shared" si="91"/>
        <v>-104683</v>
      </c>
      <c r="D7287" s="5" t="s">
        <v>906</v>
      </c>
    </row>
    <row r="7288" spans="1:4" x14ac:dyDescent="0.2">
      <c r="A7288">
        <v>7283</v>
      </c>
      <c r="B7288" s="15">
        <f>'CashSum 5'!J33</f>
        <v>248567</v>
      </c>
      <c r="C7288" s="1578">
        <f t="shared" si="91"/>
        <v>-241284</v>
      </c>
      <c r="D7288" s="5" t="s">
        <v>906</v>
      </c>
    </row>
    <row r="7289" spans="1:4" x14ac:dyDescent="0.2">
      <c r="A7289">
        <v>7284</v>
      </c>
      <c r="B7289" s="15">
        <f>'CashSum 5'!J34</f>
        <v>145500</v>
      </c>
      <c r="C7289" s="1578">
        <f t="shared" si="91"/>
        <v>-138216</v>
      </c>
      <c r="D7289" s="5" t="s">
        <v>906</v>
      </c>
    </row>
    <row r="7290" spans="1:4" x14ac:dyDescent="0.2">
      <c r="A7290">
        <v>7285</v>
      </c>
      <c r="B7290" s="15">
        <f>'CashSum 5'!J35</f>
        <v>0</v>
      </c>
      <c r="C7290" s="1578">
        <f t="shared" si="91"/>
        <v>7285</v>
      </c>
      <c r="D7290" s="5" t="s">
        <v>906</v>
      </c>
    </row>
    <row r="7291" spans="1:4" x14ac:dyDescent="0.2">
      <c r="A7291">
        <v>7286</v>
      </c>
      <c r="B7291" s="15">
        <f>'CashSum 5'!J36</f>
        <v>145500</v>
      </c>
      <c r="C7291" s="1578">
        <f t="shared" si="91"/>
        <v>-138214</v>
      </c>
      <c r="D7291" s="5" t="s">
        <v>906</v>
      </c>
    </row>
    <row r="7292" spans="1:4" x14ac:dyDescent="0.2">
      <c r="A7292">
        <v>7287</v>
      </c>
      <c r="B7292" s="15">
        <f>'CashSum 5'!J37</f>
        <v>103067</v>
      </c>
      <c r="C7292" s="1578">
        <f t="shared" si="91"/>
        <v>-95780</v>
      </c>
      <c r="D7292" s="5" t="s">
        <v>906</v>
      </c>
    </row>
    <row r="7293" spans="1:4" x14ac:dyDescent="0.2">
      <c r="A7293">
        <v>7288</v>
      </c>
      <c r="B7293" s="15">
        <f>'CashSum 5'!K29</f>
        <v>102965</v>
      </c>
      <c r="C7293" s="1578">
        <f t="shared" si="91"/>
        <v>-95677</v>
      </c>
      <c r="D7293" s="5" t="s">
        <v>906</v>
      </c>
    </row>
    <row r="7294" spans="1:4" x14ac:dyDescent="0.2">
      <c r="A7294">
        <v>7289</v>
      </c>
      <c r="B7294" s="15">
        <f>'CashSum 5'!K30</f>
        <v>12855</v>
      </c>
      <c r="C7294" s="1578">
        <f t="shared" si="91"/>
        <v>-5566</v>
      </c>
      <c r="D7294" s="5" t="s">
        <v>906</v>
      </c>
    </row>
    <row r="7295" spans="1:4" x14ac:dyDescent="0.2">
      <c r="A7295">
        <v>7290</v>
      </c>
      <c r="B7295" s="15">
        <f>'CashSum 5'!K31</f>
        <v>0</v>
      </c>
      <c r="C7295" s="1578">
        <f t="shared" si="91"/>
        <v>7290</v>
      </c>
      <c r="D7295" s="5" t="s">
        <v>906</v>
      </c>
    </row>
    <row r="7296" spans="1:4" x14ac:dyDescent="0.2">
      <c r="A7296">
        <v>7291</v>
      </c>
      <c r="B7296" s="15">
        <f>'CashSum 5'!K32</f>
        <v>12855</v>
      </c>
      <c r="C7296" s="1578">
        <f t="shared" si="91"/>
        <v>-5564</v>
      </c>
      <c r="D7296" s="5" t="s">
        <v>906</v>
      </c>
    </row>
    <row r="7297" spans="1:4" x14ac:dyDescent="0.2">
      <c r="A7297">
        <v>7292</v>
      </c>
      <c r="B7297" s="15">
        <f>'CashSum 5'!K33</f>
        <v>115820</v>
      </c>
      <c r="C7297" s="1578">
        <f t="shared" si="91"/>
        <v>-108528</v>
      </c>
      <c r="D7297" s="5" t="s">
        <v>906</v>
      </c>
    </row>
    <row r="7298" spans="1:4" x14ac:dyDescent="0.2">
      <c r="A7298">
        <v>7293</v>
      </c>
      <c r="B7298" s="15">
        <f>'CashSum 5'!K34</f>
        <v>42000</v>
      </c>
      <c r="C7298" s="1578">
        <f t="shared" si="91"/>
        <v>-34707</v>
      </c>
      <c r="D7298" s="5" t="s">
        <v>906</v>
      </c>
    </row>
    <row r="7299" spans="1:4" x14ac:dyDescent="0.2">
      <c r="A7299">
        <v>7294</v>
      </c>
      <c r="B7299" s="15">
        <f>'CashSum 5'!K35</f>
        <v>0</v>
      </c>
      <c r="C7299" s="1578">
        <f t="shared" si="91"/>
        <v>7294</v>
      </c>
      <c r="D7299" s="5" t="s">
        <v>906</v>
      </c>
    </row>
    <row r="7300" spans="1:4" x14ac:dyDescent="0.2">
      <c r="A7300">
        <v>7295</v>
      </c>
      <c r="B7300" s="15">
        <f>'CashSum 5'!K36</f>
        <v>42000</v>
      </c>
      <c r="C7300" s="1578">
        <f t="shared" ref="C7300:C7363" si="92">A7300-B7300</f>
        <v>-34705</v>
      </c>
      <c r="D7300" s="5" t="s">
        <v>906</v>
      </c>
    </row>
    <row r="7301" spans="1:4" x14ac:dyDescent="0.2">
      <c r="A7301">
        <v>7296</v>
      </c>
      <c r="B7301" s="15">
        <f>'CashSum 5'!K37</f>
        <v>73820</v>
      </c>
      <c r="C7301" s="1578">
        <f t="shared" si="92"/>
        <v>-66524</v>
      </c>
      <c r="D7301" s="5" t="s">
        <v>906</v>
      </c>
    </row>
    <row r="7302" spans="1:4" x14ac:dyDescent="0.2">
      <c r="A7302">
        <v>7297</v>
      </c>
      <c r="B7302" s="15">
        <f>'EstRev 6-11'!C82</f>
        <v>13600</v>
      </c>
      <c r="C7302" s="1578">
        <f t="shared" si="92"/>
        <v>-6303</v>
      </c>
      <c r="D7302" s="5" t="s">
        <v>907</v>
      </c>
    </row>
    <row r="7303" spans="1:4" x14ac:dyDescent="0.2">
      <c r="A7303">
        <v>7298</v>
      </c>
      <c r="B7303" s="15">
        <f>'EstRev 6-11'!C84</f>
        <v>15800</v>
      </c>
      <c r="C7303" s="1578">
        <f t="shared" si="92"/>
        <v>-8502</v>
      </c>
      <c r="D7303" s="5" t="s">
        <v>907</v>
      </c>
    </row>
    <row r="7304" spans="1:4" x14ac:dyDescent="0.2">
      <c r="A7304">
        <v>7299</v>
      </c>
      <c r="B7304" s="15">
        <f>'EstRev 6-11'!C112</f>
        <v>896197</v>
      </c>
      <c r="C7304" s="1578">
        <f t="shared" si="92"/>
        <v>-888898</v>
      </c>
      <c r="D7304" s="5" t="s">
        <v>907</v>
      </c>
    </row>
    <row r="7305" spans="1:4" x14ac:dyDescent="0.2">
      <c r="A7305">
        <v>7300</v>
      </c>
      <c r="B7305" s="15">
        <f>'EstExp 12-20'!H33</f>
        <v>28100</v>
      </c>
      <c r="C7305" s="1578">
        <f t="shared" si="92"/>
        <v>-20800</v>
      </c>
      <c r="D7305" s="5" t="s">
        <v>916</v>
      </c>
    </row>
    <row r="7306" spans="1:4" x14ac:dyDescent="0.2">
      <c r="A7306">
        <v>7301</v>
      </c>
      <c r="B7306" s="15">
        <f>'EstExp 12-20'!K33</f>
        <v>28100</v>
      </c>
      <c r="C7306" s="1578">
        <f t="shared" si="92"/>
        <v>-20799</v>
      </c>
      <c r="D7306" s="5" t="s">
        <v>916</v>
      </c>
    </row>
    <row r="7307" spans="1:4" x14ac:dyDescent="0.2">
      <c r="A7307">
        <v>7302</v>
      </c>
      <c r="B7307" s="15">
        <f>'EstExp 12-20'!C35</f>
        <v>1065000</v>
      </c>
      <c r="C7307" s="1578">
        <f t="shared" si="92"/>
        <v>-1057698</v>
      </c>
      <c r="D7307" s="5" t="s">
        <v>916</v>
      </c>
    </row>
    <row r="7308" spans="1:4" x14ac:dyDescent="0.2">
      <c r="A7308">
        <v>7303</v>
      </c>
      <c r="B7308" s="15">
        <f>'EstExp 12-20'!D35</f>
        <v>155500</v>
      </c>
      <c r="C7308" s="1578">
        <f t="shared" si="92"/>
        <v>-148197</v>
      </c>
      <c r="D7308" s="5" t="s">
        <v>916</v>
      </c>
    </row>
    <row r="7309" spans="1:4" x14ac:dyDescent="0.2">
      <c r="A7309">
        <v>7304</v>
      </c>
      <c r="B7309" s="15">
        <f>'EstExp 12-20'!E35</f>
        <v>76600</v>
      </c>
      <c r="C7309" s="1578">
        <f t="shared" si="92"/>
        <v>-69296</v>
      </c>
      <c r="D7309" s="5" t="s">
        <v>916</v>
      </c>
    </row>
    <row r="7310" spans="1:4" x14ac:dyDescent="0.2">
      <c r="A7310">
        <v>7305</v>
      </c>
      <c r="B7310" s="15">
        <f>'EstExp 12-20'!F35</f>
        <v>33700</v>
      </c>
      <c r="C7310" s="1578">
        <f t="shared" si="92"/>
        <v>-26395</v>
      </c>
      <c r="D7310" s="5" t="s">
        <v>916</v>
      </c>
    </row>
    <row r="7311" spans="1:4" x14ac:dyDescent="0.2">
      <c r="A7311">
        <v>7306</v>
      </c>
      <c r="B7311" s="15">
        <f>'EstExp 12-20'!G35</f>
        <v>74500</v>
      </c>
      <c r="C7311" s="1578">
        <f t="shared" si="92"/>
        <v>-67194</v>
      </c>
      <c r="D7311" s="5" t="s">
        <v>916</v>
      </c>
    </row>
    <row r="7312" spans="1:4" x14ac:dyDescent="0.2">
      <c r="A7312">
        <v>7307</v>
      </c>
      <c r="B7312" s="15">
        <f>'EstExp 12-20'!H35</f>
        <v>28100</v>
      </c>
      <c r="C7312" s="1578">
        <f t="shared" si="92"/>
        <v>-20793</v>
      </c>
      <c r="D7312" s="5" t="s">
        <v>916</v>
      </c>
    </row>
    <row r="7313" spans="1:4" x14ac:dyDescent="0.2">
      <c r="A7313">
        <v>7308</v>
      </c>
      <c r="B7313" s="15">
        <f>'EstExp 12-20'!I35</f>
        <v>0</v>
      </c>
      <c r="C7313" s="1578">
        <f t="shared" si="92"/>
        <v>7308</v>
      </c>
      <c r="D7313" s="5" t="s">
        <v>916</v>
      </c>
    </row>
    <row r="7314" spans="1:4" x14ac:dyDescent="0.2">
      <c r="A7314">
        <v>7309</v>
      </c>
      <c r="B7314" s="15">
        <f>'EstExp 12-20'!K35</f>
        <v>1433400</v>
      </c>
      <c r="C7314" s="1578">
        <f t="shared" si="92"/>
        <v>-1426091</v>
      </c>
      <c r="D7314" s="5" t="s">
        <v>916</v>
      </c>
    </row>
    <row r="7315" spans="1:4" x14ac:dyDescent="0.2">
      <c r="A7315">
        <v>7310</v>
      </c>
      <c r="B7315" s="15">
        <f>'EstExp 12-20'!C117</f>
        <v>1470500</v>
      </c>
      <c r="C7315" s="1578">
        <f t="shared" si="92"/>
        <v>-1463190</v>
      </c>
      <c r="D7315" s="5" t="s">
        <v>916</v>
      </c>
    </row>
    <row r="7316" spans="1:4" x14ac:dyDescent="0.2">
      <c r="A7316">
        <v>7311</v>
      </c>
      <c r="B7316" s="15">
        <f>'EstExp 12-20'!D117</f>
        <v>223100</v>
      </c>
      <c r="C7316" s="1578">
        <f t="shared" si="92"/>
        <v>-215789</v>
      </c>
      <c r="D7316" s="5" t="s">
        <v>916</v>
      </c>
    </row>
    <row r="7317" spans="1:4" x14ac:dyDescent="0.2">
      <c r="A7317">
        <v>7312</v>
      </c>
      <c r="B7317" s="15">
        <f>'EstExp 12-20'!E117</f>
        <v>303800</v>
      </c>
      <c r="C7317" s="1578">
        <f t="shared" si="92"/>
        <v>-296488</v>
      </c>
      <c r="D7317" s="5" t="s">
        <v>916</v>
      </c>
    </row>
    <row r="7318" spans="1:4" x14ac:dyDescent="0.2">
      <c r="A7318">
        <v>7313</v>
      </c>
      <c r="B7318" s="15">
        <f>'EstExp 12-20'!F117</f>
        <v>110300</v>
      </c>
      <c r="C7318" s="1578">
        <f t="shared" si="92"/>
        <v>-102987</v>
      </c>
      <c r="D7318" s="5" t="s">
        <v>916</v>
      </c>
    </row>
    <row r="7319" spans="1:4" x14ac:dyDescent="0.2">
      <c r="A7319">
        <v>7314</v>
      </c>
      <c r="B7319" s="15">
        <f>'EstExp 12-20'!G117</f>
        <v>74500</v>
      </c>
      <c r="C7319" s="1578">
        <f t="shared" si="92"/>
        <v>-67186</v>
      </c>
      <c r="D7319" s="5" t="s">
        <v>916</v>
      </c>
    </row>
    <row r="7320" spans="1:4" x14ac:dyDescent="0.2">
      <c r="A7320">
        <v>7315</v>
      </c>
      <c r="B7320" s="15">
        <f>'EstExp 12-20'!H117</f>
        <v>104100</v>
      </c>
      <c r="C7320" s="1578">
        <f t="shared" si="92"/>
        <v>-96785</v>
      </c>
      <c r="D7320" s="5" t="s">
        <v>916</v>
      </c>
    </row>
    <row r="7321" spans="1:4" x14ac:dyDescent="0.2">
      <c r="A7321">
        <v>7316</v>
      </c>
      <c r="B7321" s="15">
        <f>'EstExp 12-20'!I117</f>
        <v>0</v>
      </c>
      <c r="C7321" s="1578">
        <f t="shared" si="92"/>
        <v>7316</v>
      </c>
      <c r="D7321" s="5" t="s">
        <v>916</v>
      </c>
    </row>
    <row r="7322" spans="1:4" x14ac:dyDescent="0.2">
      <c r="A7322">
        <v>7317</v>
      </c>
      <c r="B7322" s="15">
        <f>'EstExp 12-20'!J117</f>
        <v>0</v>
      </c>
      <c r="C7322" s="1578">
        <f t="shared" si="92"/>
        <v>7317</v>
      </c>
      <c r="D7322" s="5" t="s">
        <v>916</v>
      </c>
    </row>
    <row r="7323" spans="1:4" x14ac:dyDescent="0.2">
      <c r="A7323">
        <v>7318</v>
      </c>
      <c r="B7323" s="15">
        <f>'EstExp 12-20'!K117</f>
        <v>2286300</v>
      </c>
      <c r="C7323" s="1578">
        <f t="shared" si="92"/>
        <v>-2278982</v>
      </c>
      <c r="D7323" s="5" t="s">
        <v>916</v>
      </c>
    </row>
    <row r="7324" spans="1:4" x14ac:dyDescent="0.2">
      <c r="A7324">
        <v>7319</v>
      </c>
      <c r="B7324" s="15">
        <f>'EstExp 12-20'!K119</f>
        <v>40197</v>
      </c>
      <c r="C7324" s="1578">
        <f t="shared" si="92"/>
        <v>-32878</v>
      </c>
      <c r="D7324" s="5" t="s">
        <v>916</v>
      </c>
    </row>
    <row r="7325" spans="1:4" x14ac:dyDescent="0.2">
      <c r="A7325">
        <v>7320</v>
      </c>
      <c r="B7325" s="15">
        <f>'EstExp 12-20'!C323</f>
        <v>6000</v>
      </c>
      <c r="C7325" s="1578">
        <f t="shared" si="92"/>
        <v>1320</v>
      </c>
      <c r="D7325" s="5" t="s">
        <v>916</v>
      </c>
    </row>
    <row r="7326" spans="1:4" x14ac:dyDescent="0.2">
      <c r="A7326">
        <v>7321</v>
      </c>
      <c r="B7326" s="15">
        <f>'EstExp 12-20'!C325</f>
        <v>0</v>
      </c>
      <c r="C7326" s="1578">
        <f t="shared" si="92"/>
        <v>7321</v>
      </c>
      <c r="D7326" s="5" t="s">
        <v>916</v>
      </c>
    </row>
    <row r="7327" spans="1:4" x14ac:dyDescent="0.2">
      <c r="A7327">
        <v>7322</v>
      </c>
      <c r="B7327" s="15">
        <f>'EstExp 12-20'!C326</f>
        <v>0</v>
      </c>
      <c r="C7327" s="1578">
        <f t="shared" si="92"/>
        <v>7322</v>
      </c>
      <c r="D7327" s="5" t="s">
        <v>916</v>
      </c>
    </row>
    <row r="7328" spans="1:4" x14ac:dyDescent="0.2">
      <c r="A7328">
        <v>7323</v>
      </c>
      <c r="B7328" s="15">
        <f>'EstExp 12-20'!C327</f>
        <v>0</v>
      </c>
      <c r="C7328" s="1578">
        <f t="shared" si="92"/>
        <v>7323</v>
      </c>
      <c r="D7328" s="5" t="s">
        <v>916</v>
      </c>
    </row>
    <row r="7329" spans="1:4" x14ac:dyDescent="0.2">
      <c r="A7329">
        <v>7324</v>
      </c>
      <c r="B7329" s="15">
        <f>'EstExp 12-20'!C328</f>
        <v>0</v>
      </c>
      <c r="C7329" s="1578">
        <f t="shared" si="92"/>
        <v>7324</v>
      </c>
      <c r="D7329" s="5" t="s">
        <v>916</v>
      </c>
    </row>
    <row r="7330" spans="1:4" x14ac:dyDescent="0.2">
      <c r="A7330">
        <v>7325</v>
      </c>
      <c r="B7330" s="15">
        <f>'EstExp 12-20'!C329</f>
        <v>0</v>
      </c>
      <c r="C7330" s="1578">
        <f t="shared" si="92"/>
        <v>7325</v>
      </c>
      <c r="D7330" s="5" t="s">
        <v>916</v>
      </c>
    </row>
    <row r="7331" spans="1:4" x14ac:dyDescent="0.2">
      <c r="A7331">
        <v>7326</v>
      </c>
      <c r="B7331" s="15">
        <f>'EstExp 12-20'!C330</f>
        <v>0</v>
      </c>
      <c r="C7331" s="1578">
        <f t="shared" si="92"/>
        <v>7326</v>
      </c>
      <c r="D7331" s="5" t="s">
        <v>916</v>
      </c>
    </row>
    <row r="7332" spans="1:4" x14ac:dyDescent="0.2">
      <c r="A7332">
        <v>7327</v>
      </c>
      <c r="B7332" s="15">
        <f>'EstExp 12-20'!C331</f>
        <v>0</v>
      </c>
      <c r="C7332" s="1578">
        <f t="shared" si="92"/>
        <v>7327</v>
      </c>
      <c r="D7332" s="5" t="s">
        <v>916</v>
      </c>
    </row>
    <row r="7333" spans="1:4" x14ac:dyDescent="0.2">
      <c r="A7333">
        <v>7328</v>
      </c>
      <c r="B7333" s="15">
        <f>'EstExp 12-20'!C332</f>
        <v>0</v>
      </c>
      <c r="C7333" s="1578">
        <f t="shared" si="92"/>
        <v>7328</v>
      </c>
      <c r="D7333" s="5" t="s">
        <v>916</v>
      </c>
    </row>
    <row r="7334" spans="1:4" x14ac:dyDescent="0.2">
      <c r="A7334">
        <v>7329</v>
      </c>
      <c r="B7334" s="15">
        <f>'EstExp 12-20'!C333</f>
        <v>0</v>
      </c>
      <c r="C7334" s="1578">
        <f t="shared" si="92"/>
        <v>7329</v>
      </c>
      <c r="D7334" s="5" t="s">
        <v>916</v>
      </c>
    </row>
    <row r="7335" spans="1:4" x14ac:dyDescent="0.2">
      <c r="A7335">
        <v>7330</v>
      </c>
      <c r="B7335" s="15">
        <f>'EstExp 12-20'!C334</f>
        <v>0</v>
      </c>
      <c r="C7335" s="1578">
        <f t="shared" si="92"/>
        <v>7330</v>
      </c>
      <c r="D7335" s="5" t="s">
        <v>916</v>
      </c>
    </row>
    <row r="7336" spans="1:4" x14ac:dyDescent="0.2">
      <c r="A7336">
        <v>7331</v>
      </c>
      <c r="B7336" s="15">
        <f>'EstExp 12-20'!C335</f>
        <v>0</v>
      </c>
      <c r="C7336" s="1578">
        <f t="shared" si="92"/>
        <v>7331</v>
      </c>
      <c r="D7336" s="5" t="s">
        <v>916</v>
      </c>
    </row>
    <row r="7337" spans="1:4" x14ac:dyDescent="0.2">
      <c r="A7337">
        <v>7332</v>
      </c>
      <c r="B7337" s="15">
        <f>'EstExp 12-20'!C336</f>
        <v>0</v>
      </c>
      <c r="C7337" s="1578">
        <f t="shared" si="92"/>
        <v>7332</v>
      </c>
      <c r="D7337" s="5" t="s">
        <v>916</v>
      </c>
    </row>
    <row r="7338" spans="1:4" x14ac:dyDescent="0.2">
      <c r="A7338">
        <v>7333</v>
      </c>
      <c r="B7338" s="15">
        <f>'EstExp 12-20'!C337</f>
        <v>0</v>
      </c>
      <c r="C7338" s="1578">
        <f t="shared" si="92"/>
        <v>7333</v>
      </c>
      <c r="D7338" s="5" t="s">
        <v>916</v>
      </c>
    </row>
    <row r="7339" spans="1:4" x14ac:dyDescent="0.2">
      <c r="A7339">
        <v>7334</v>
      </c>
      <c r="B7339" s="15">
        <f>'EstExp 12-20'!C351</f>
        <v>6000</v>
      </c>
      <c r="C7339" s="1578">
        <f t="shared" si="92"/>
        <v>1334</v>
      </c>
      <c r="D7339" s="5" t="s">
        <v>916</v>
      </c>
    </row>
    <row r="7340" spans="1:4" x14ac:dyDescent="0.2">
      <c r="A7340">
        <v>7335</v>
      </c>
      <c r="B7340" s="15">
        <f>'EstExp 12-20'!C354</f>
        <v>0</v>
      </c>
      <c r="C7340" s="1578">
        <f t="shared" si="92"/>
        <v>7335</v>
      </c>
      <c r="D7340" s="5" t="s">
        <v>916</v>
      </c>
    </row>
    <row r="7341" spans="1:4" x14ac:dyDescent="0.2">
      <c r="A7341">
        <v>7336</v>
      </c>
      <c r="B7341" s="15">
        <f>'EstExp 12-20'!C355</f>
        <v>0</v>
      </c>
      <c r="C7341" s="1578">
        <f t="shared" si="92"/>
        <v>7336</v>
      </c>
      <c r="D7341" s="5" t="s">
        <v>916</v>
      </c>
    </row>
    <row r="7342" spans="1:4" x14ac:dyDescent="0.2">
      <c r="A7342">
        <v>7337</v>
      </c>
      <c r="B7342" s="15">
        <f>'EstExp 12-20'!C356</f>
        <v>0</v>
      </c>
      <c r="C7342" s="1578">
        <f t="shared" si="92"/>
        <v>7337</v>
      </c>
      <c r="D7342" s="5" t="s">
        <v>916</v>
      </c>
    </row>
    <row r="7343" spans="1:4" x14ac:dyDescent="0.2">
      <c r="A7343">
        <v>7338</v>
      </c>
      <c r="B7343" s="15">
        <f>'EstExp 12-20'!C357</f>
        <v>0</v>
      </c>
      <c r="C7343" s="1578">
        <f t="shared" si="92"/>
        <v>7338</v>
      </c>
      <c r="D7343" s="5" t="s">
        <v>916</v>
      </c>
    </row>
    <row r="7344" spans="1:4" x14ac:dyDescent="0.2">
      <c r="A7344">
        <v>7339</v>
      </c>
      <c r="B7344" s="15">
        <f>'EstExp 12-20'!C358</f>
        <v>0</v>
      </c>
      <c r="C7344" s="1578">
        <f t="shared" si="92"/>
        <v>7339</v>
      </c>
      <c r="D7344" s="5" t="s">
        <v>916</v>
      </c>
    </row>
    <row r="7345" spans="1:4" x14ac:dyDescent="0.2">
      <c r="A7345">
        <v>7340</v>
      </c>
      <c r="B7345" s="15">
        <f>'EstExp 12-20'!C359</f>
        <v>0</v>
      </c>
      <c r="C7345" s="1578">
        <f t="shared" si="92"/>
        <v>7340</v>
      </c>
      <c r="D7345" s="5" t="s">
        <v>916</v>
      </c>
    </row>
    <row r="7346" spans="1:4" x14ac:dyDescent="0.2">
      <c r="A7346">
        <v>7341</v>
      </c>
      <c r="B7346" s="15">
        <f>'EstExp 12-20'!C360</f>
        <v>0</v>
      </c>
      <c r="C7346" s="1578">
        <f t="shared" si="92"/>
        <v>7341</v>
      </c>
      <c r="D7346" s="5" t="s">
        <v>916</v>
      </c>
    </row>
    <row r="7347" spans="1:4" x14ac:dyDescent="0.2">
      <c r="A7347">
        <v>7342</v>
      </c>
      <c r="B7347" s="15">
        <f>'EstExp 12-20'!C362</f>
        <v>0</v>
      </c>
      <c r="C7347" s="1578">
        <f t="shared" si="92"/>
        <v>7342</v>
      </c>
      <c r="D7347" s="5" t="s">
        <v>916</v>
      </c>
    </row>
    <row r="7348" spans="1:4" x14ac:dyDescent="0.2">
      <c r="A7348">
        <v>7343</v>
      </c>
      <c r="B7348" s="15">
        <f>'EstExp 12-20'!C363</f>
        <v>0</v>
      </c>
      <c r="C7348" s="1578">
        <f t="shared" si="92"/>
        <v>7343</v>
      </c>
      <c r="D7348" s="5" t="s">
        <v>916</v>
      </c>
    </row>
    <row r="7349" spans="1:4" x14ac:dyDescent="0.2">
      <c r="A7349">
        <v>7344</v>
      </c>
      <c r="B7349" s="15">
        <f>'EstExp 12-20'!C364</f>
        <v>0</v>
      </c>
      <c r="C7349" s="1578">
        <f t="shared" si="92"/>
        <v>7344</v>
      </c>
      <c r="D7349" s="5" t="s">
        <v>916</v>
      </c>
    </row>
    <row r="7350" spans="1:4" x14ac:dyDescent="0.2">
      <c r="A7350">
        <v>7345</v>
      </c>
      <c r="B7350" s="15">
        <f>'EstExp 12-20'!C365</f>
        <v>0</v>
      </c>
      <c r="C7350" s="1578">
        <f t="shared" si="92"/>
        <v>7345</v>
      </c>
      <c r="D7350" s="5" t="s">
        <v>916</v>
      </c>
    </row>
    <row r="7351" spans="1:4" x14ac:dyDescent="0.2">
      <c r="A7351">
        <v>7346</v>
      </c>
      <c r="B7351" s="15">
        <f>'EstExp 12-20'!C367</f>
        <v>0</v>
      </c>
      <c r="C7351" s="1578">
        <f t="shared" si="92"/>
        <v>7346</v>
      </c>
      <c r="D7351" s="5" t="s">
        <v>916</v>
      </c>
    </row>
    <row r="7352" spans="1:4" x14ac:dyDescent="0.2">
      <c r="A7352">
        <v>7347</v>
      </c>
      <c r="B7352" s="15">
        <f>'EstExp 12-20'!C368</f>
        <v>25000</v>
      </c>
      <c r="C7352" s="1578">
        <f t="shared" si="92"/>
        <v>-17653</v>
      </c>
      <c r="D7352" s="5" t="s">
        <v>916</v>
      </c>
    </row>
    <row r="7353" spans="1:4" x14ac:dyDescent="0.2">
      <c r="A7353">
        <v>7348</v>
      </c>
      <c r="B7353" s="15">
        <f>'EstExp 12-20'!C369</f>
        <v>0</v>
      </c>
      <c r="C7353" s="1578">
        <f t="shared" si="92"/>
        <v>7348</v>
      </c>
      <c r="D7353" s="5" t="s">
        <v>916</v>
      </c>
    </row>
    <row r="7354" spans="1:4" x14ac:dyDescent="0.2">
      <c r="A7354">
        <v>7349</v>
      </c>
      <c r="B7354" s="15">
        <f>'EstExp 12-20'!C374</f>
        <v>22000</v>
      </c>
      <c r="C7354" s="1578">
        <f t="shared" si="92"/>
        <v>-14651</v>
      </c>
      <c r="D7354" s="5" t="s">
        <v>916</v>
      </c>
    </row>
    <row r="7355" spans="1:4" x14ac:dyDescent="0.2">
      <c r="A7355">
        <v>7350</v>
      </c>
      <c r="B7355" s="15">
        <f>'EstExp 12-20'!C375</f>
        <v>0</v>
      </c>
      <c r="C7355" s="1578">
        <f t="shared" si="92"/>
        <v>7350</v>
      </c>
      <c r="D7355" s="5" t="s">
        <v>916</v>
      </c>
    </row>
    <row r="7356" spans="1:4" x14ac:dyDescent="0.2">
      <c r="A7356">
        <v>7351</v>
      </c>
      <c r="B7356" s="15">
        <f>'EstExp 12-20'!C376</f>
        <v>22000</v>
      </c>
      <c r="C7356" s="1578">
        <f t="shared" si="92"/>
        <v>-14649</v>
      </c>
      <c r="D7356" s="5" t="s">
        <v>916</v>
      </c>
    </row>
    <row r="7357" spans="1:4" x14ac:dyDescent="0.2">
      <c r="A7357">
        <v>7352</v>
      </c>
      <c r="B7357" s="15">
        <f>'EstExp 12-20'!C378</f>
        <v>0</v>
      </c>
      <c r="C7357" s="1578">
        <f t="shared" si="92"/>
        <v>7352</v>
      </c>
      <c r="D7357" s="5" t="s">
        <v>916</v>
      </c>
    </row>
    <row r="7358" spans="1:4" x14ac:dyDescent="0.2">
      <c r="A7358">
        <v>7353</v>
      </c>
      <c r="B7358" s="15">
        <f>'EstExp 12-20'!C379</f>
        <v>7700</v>
      </c>
      <c r="C7358" s="1578">
        <f t="shared" si="92"/>
        <v>-347</v>
      </c>
      <c r="D7358" s="5" t="s">
        <v>916</v>
      </c>
    </row>
    <row r="7359" spans="1:4" x14ac:dyDescent="0.2">
      <c r="A7359">
        <v>7354</v>
      </c>
      <c r="B7359" s="15">
        <f>'EstExp 12-20'!C380</f>
        <v>9000</v>
      </c>
      <c r="C7359" s="1578">
        <f t="shared" si="92"/>
        <v>-1646</v>
      </c>
      <c r="D7359" s="5" t="s">
        <v>916</v>
      </c>
    </row>
    <row r="7360" spans="1:4" x14ac:dyDescent="0.2">
      <c r="A7360">
        <v>7355</v>
      </c>
      <c r="B7360" s="15">
        <f>'EstExp 12-20'!C381</f>
        <v>10500</v>
      </c>
      <c r="C7360" s="1578">
        <f t="shared" si="92"/>
        <v>-3145</v>
      </c>
      <c r="D7360" s="5" t="s">
        <v>916</v>
      </c>
    </row>
    <row r="7361" spans="1:4" x14ac:dyDescent="0.2">
      <c r="A7361">
        <v>7356</v>
      </c>
      <c r="B7361" s="15">
        <f>'EstExp 12-20'!C382</f>
        <v>4000</v>
      </c>
      <c r="C7361" s="1578">
        <f t="shared" si="92"/>
        <v>3356</v>
      </c>
      <c r="D7361" s="5" t="s">
        <v>916</v>
      </c>
    </row>
    <row r="7362" spans="1:4" x14ac:dyDescent="0.2">
      <c r="A7362">
        <v>7357</v>
      </c>
      <c r="B7362" s="15">
        <f>'EstExp 12-20'!C383</f>
        <v>0</v>
      </c>
      <c r="C7362" s="1578">
        <f t="shared" si="92"/>
        <v>7357</v>
      </c>
      <c r="D7362" s="5" t="s">
        <v>916</v>
      </c>
    </row>
    <row r="7363" spans="1:4" x14ac:dyDescent="0.2">
      <c r="A7363">
        <v>7358</v>
      </c>
      <c r="B7363" s="15">
        <f>'EstExp 12-20'!C384</f>
        <v>31200</v>
      </c>
      <c r="C7363" s="1578">
        <f t="shared" si="92"/>
        <v>-23842</v>
      </c>
      <c r="D7363" s="5" t="s">
        <v>916</v>
      </c>
    </row>
    <row r="7364" spans="1:4" x14ac:dyDescent="0.2">
      <c r="A7364">
        <v>7359</v>
      </c>
      <c r="B7364" s="15">
        <f>'EstExp 12-20'!C386</f>
        <v>0</v>
      </c>
      <c r="C7364" s="1578">
        <f t="shared" ref="C7364:C7427" si="93">A7364-B7364</f>
        <v>7359</v>
      </c>
      <c r="D7364" s="5" t="s">
        <v>916</v>
      </c>
    </row>
    <row r="7365" spans="1:4" x14ac:dyDescent="0.2">
      <c r="A7365">
        <v>7360</v>
      </c>
      <c r="B7365" s="15">
        <f>'EstExp 12-20'!C387</f>
        <v>0</v>
      </c>
      <c r="C7365" s="1578">
        <f t="shared" si="93"/>
        <v>7360</v>
      </c>
      <c r="D7365" s="5" t="s">
        <v>916</v>
      </c>
    </row>
    <row r="7366" spans="1:4" x14ac:dyDescent="0.2">
      <c r="A7366">
        <v>7361</v>
      </c>
      <c r="B7366" s="15">
        <f>'EstExp 12-20'!C388</f>
        <v>0</v>
      </c>
      <c r="C7366" s="1578">
        <f t="shared" si="93"/>
        <v>7361</v>
      </c>
      <c r="D7366" s="5" t="s">
        <v>916</v>
      </c>
    </row>
    <row r="7367" spans="1:4" x14ac:dyDescent="0.2">
      <c r="A7367">
        <v>7362</v>
      </c>
      <c r="B7367" s="15">
        <f>'EstExp 12-20'!C389</f>
        <v>0</v>
      </c>
      <c r="C7367" s="1578">
        <f t="shared" si="93"/>
        <v>7362</v>
      </c>
      <c r="D7367" s="5" t="s">
        <v>916</v>
      </c>
    </row>
    <row r="7368" spans="1:4" x14ac:dyDescent="0.2">
      <c r="A7368">
        <v>7363</v>
      </c>
      <c r="B7368" s="15">
        <f>'EstExp 12-20'!C390</f>
        <v>0</v>
      </c>
      <c r="C7368" s="1578">
        <f t="shared" si="93"/>
        <v>7363</v>
      </c>
      <c r="D7368" s="5" t="s">
        <v>916</v>
      </c>
    </row>
    <row r="7369" spans="1:4" x14ac:dyDescent="0.2">
      <c r="A7369">
        <v>7364</v>
      </c>
      <c r="B7369" s="15">
        <f>'EstExp 12-20'!C391</f>
        <v>0</v>
      </c>
      <c r="C7369" s="1578">
        <f t="shared" si="93"/>
        <v>7364</v>
      </c>
      <c r="D7369" s="5" t="s">
        <v>916</v>
      </c>
    </row>
    <row r="7370" spans="1:4" x14ac:dyDescent="0.2">
      <c r="A7370">
        <v>7365</v>
      </c>
      <c r="B7370" s="15">
        <f>'EstExp 12-20'!C392</f>
        <v>0</v>
      </c>
      <c r="C7370" s="1578">
        <f t="shared" si="93"/>
        <v>7365</v>
      </c>
      <c r="D7370" s="5" t="s">
        <v>916</v>
      </c>
    </row>
    <row r="7371" spans="1:4" x14ac:dyDescent="0.2">
      <c r="A7371">
        <v>7366</v>
      </c>
      <c r="B7371" s="15">
        <f>'EstExp 12-20'!C393</f>
        <v>78200</v>
      </c>
      <c r="C7371" s="1578">
        <f t="shared" si="93"/>
        <v>-70834</v>
      </c>
      <c r="D7371" s="5" t="s">
        <v>916</v>
      </c>
    </row>
    <row r="7372" spans="1:4" x14ac:dyDescent="0.2">
      <c r="A7372">
        <v>7367</v>
      </c>
      <c r="B7372" s="15">
        <f>'EstExp 12-20'!C394</f>
        <v>0</v>
      </c>
      <c r="C7372" s="1578">
        <f t="shared" si="93"/>
        <v>7367</v>
      </c>
      <c r="D7372" s="5" t="s">
        <v>916</v>
      </c>
    </row>
    <row r="7373" spans="1:4" x14ac:dyDescent="0.2">
      <c r="A7373">
        <v>7368</v>
      </c>
      <c r="B7373" s="15">
        <f>'EstExp 12-20'!D323</f>
        <v>0</v>
      </c>
      <c r="C7373" s="1578">
        <f t="shared" si="93"/>
        <v>7368</v>
      </c>
      <c r="D7373" s="5" t="s">
        <v>916</v>
      </c>
    </row>
    <row r="7374" spans="1:4" x14ac:dyDescent="0.2">
      <c r="A7374">
        <v>7369</v>
      </c>
      <c r="B7374" s="15">
        <f>'EstExp 12-20'!D325</f>
        <v>0</v>
      </c>
      <c r="C7374" s="1578">
        <f t="shared" si="93"/>
        <v>7369</v>
      </c>
      <c r="D7374" s="5" t="s">
        <v>916</v>
      </c>
    </row>
    <row r="7375" spans="1:4" x14ac:dyDescent="0.2">
      <c r="A7375">
        <v>7370</v>
      </c>
      <c r="B7375" s="15">
        <f>'EstExp 12-20'!D326</f>
        <v>0</v>
      </c>
      <c r="C7375" s="1578">
        <f t="shared" si="93"/>
        <v>7370</v>
      </c>
      <c r="D7375" s="5" t="s">
        <v>916</v>
      </c>
    </row>
    <row r="7376" spans="1:4" x14ac:dyDescent="0.2">
      <c r="A7376">
        <v>7371</v>
      </c>
      <c r="B7376" s="15">
        <f>'EstExp 12-20'!D327</f>
        <v>0</v>
      </c>
      <c r="C7376" s="1578">
        <f t="shared" si="93"/>
        <v>7371</v>
      </c>
      <c r="D7376" s="5" t="s">
        <v>916</v>
      </c>
    </row>
    <row r="7377" spans="1:4" x14ac:dyDescent="0.2">
      <c r="A7377">
        <v>7372</v>
      </c>
      <c r="B7377" s="15">
        <f>'EstExp 12-20'!D328</f>
        <v>0</v>
      </c>
      <c r="C7377" s="1578">
        <f t="shared" si="93"/>
        <v>7372</v>
      </c>
      <c r="D7377" s="5" t="s">
        <v>916</v>
      </c>
    </row>
    <row r="7378" spans="1:4" x14ac:dyDescent="0.2">
      <c r="A7378">
        <v>7373</v>
      </c>
      <c r="B7378" s="15">
        <f>'EstExp 12-20'!D329</f>
        <v>0</v>
      </c>
      <c r="C7378" s="1578">
        <f t="shared" si="93"/>
        <v>7373</v>
      </c>
      <c r="D7378" s="5" t="s">
        <v>916</v>
      </c>
    </row>
    <row r="7379" spans="1:4" x14ac:dyDescent="0.2">
      <c r="A7379">
        <v>7374</v>
      </c>
      <c r="B7379" s="15">
        <f>'EstExp 12-20'!D330</f>
        <v>0</v>
      </c>
      <c r="C7379" s="1578">
        <f t="shared" si="93"/>
        <v>7374</v>
      </c>
      <c r="D7379" s="5" t="s">
        <v>916</v>
      </c>
    </row>
    <row r="7380" spans="1:4" x14ac:dyDescent="0.2">
      <c r="A7380">
        <v>7375</v>
      </c>
      <c r="B7380" s="15">
        <f>'EstExp 12-20'!D331</f>
        <v>0</v>
      </c>
      <c r="C7380" s="1578">
        <f t="shared" si="93"/>
        <v>7375</v>
      </c>
      <c r="D7380" s="5" t="s">
        <v>916</v>
      </c>
    </row>
    <row r="7381" spans="1:4" x14ac:dyDescent="0.2">
      <c r="A7381">
        <v>7376</v>
      </c>
      <c r="B7381" s="15">
        <f>'EstExp 12-20'!D332</f>
        <v>0</v>
      </c>
      <c r="C7381" s="1578">
        <f t="shared" si="93"/>
        <v>7376</v>
      </c>
      <c r="D7381" s="5" t="s">
        <v>916</v>
      </c>
    </row>
    <row r="7382" spans="1:4" x14ac:dyDescent="0.2">
      <c r="A7382">
        <v>7377</v>
      </c>
      <c r="B7382" s="15">
        <f>'EstExp 12-20'!D333</f>
        <v>0</v>
      </c>
      <c r="C7382" s="1578">
        <f t="shared" si="93"/>
        <v>7377</v>
      </c>
      <c r="D7382" s="5" t="s">
        <v>916</v>
      </c>
    </row>
    <row r="7383" spans="1:4" x14ac:dyDescent="0.2">
      <c r="A7383">
        <v>7378</v>
      </c>
      <c r="B7383" s="15">
        <f>'EstExp 12-20'!D334</f>
        <v>0</v>
      </c>
      <c r="C7383" s="1578">
        <f t="shared" si="93"/>
        <v>7378</v>
      </c>
      <c r="D7383" s="5" t="s">
        <v>916</v>
      </c>
    </row>
    <row r="7384" spans="1:4" x14ac:dyDescent="0.2">
      <c r="A7384">
        <v>7379</v>
      </c>
      <c r="B7384" s="15">
        <f>'EstExp 12-20'!D335</f>
        <v>0</v>
      </c>
      <c r="C7384" s="1578">
        <f t="shared" si="93"/>
        <v>7379</v>
      </c>
      <c r="D7384" s="5" t="s">
        <v>916</v>
      </c>
    </row>
    <row r="7385" spans="1:4" x14ac:dyDescent="0.2">
      <c r="A7385">
        <v>7380</v>
      </c>
      <c r="B7385" s="15">
        <f>'EstExp 12-20'!D336</f>
        <v>0</v>
      </c>
      <c r="C7385" s="1578">
        <f t="shared" si="93"/>
        <v>7380</v>
      </c>
      <c r="D7385" s="5" t="s">
        <v>916</v>
      </c>
    </row>
    <row r="7386" spans="1:4" x14ac:dyDescent="0.2">
      <c r="A7386">
        <v>7381</v>
      </c>
      <c r="B7386" s="15">
        <f>'EstExp 12-20'!D337</f>
        <v>0</v>
      </c>
      <c r="C7386" s="1578">
        <f t="shared" si="93"/>
        <v>7381</v>
      </c>
      <c r="D7386" s="5" t="s">
        <v>916</v>
      </c>
    </row>
    <row r="7387" spans="1:4" x14ac:dyDescent="0.2">
      <c r="A7387">
        <v>7382</v>
      </c>
      <c r="B7387" s="15">
        <f>'EstExp 12-20'!D351</f>
        <v>0</v>
      </c>
      <c r="C7387" s="1578">
        <f t="shared" si="93"/>
        <v>7382</v>
      </c>
      <c r="D7387" s="5" t="s">
        <v>916</v>
      </c>
    </row>
    <row r="7388" spans="1:4" x14ac:dyDescent="0.2">
      <c r="A7388">
        <v>7383</v>
      </c>
      <c r="B7388" s="15">
        <f>'EstExp 12-20'!D354</f>
        <v>0</v>
      </c>
      <c r="C7388" s="1578">
        <f t="shared" si="93"/>
        <v>7383</v>
      </c>
      <c r="D7388" s="5" t="s">
        <v>916</v>
      </c>
    </row>
    <row r="7389" spans="1:4" x14ac:dyDescent="0.2">
      <c r="A7389">
        <v>7384</v>
      </c>
      <c r="B7389" s="15">
        <f>'EstExp 12-20'!D355</f>
        <v>0</v>
      </c>
      <c r="C7389" s="1578">
        <f t="shared" si="93"/>
        <v>7384</v>
      </c>
      <c r="D7389" s="5" t="s">
        <v>916</v>
      </c>
    </row>
    <row r="7390" spans="1:4" x14ac:dyDescent="0.2">
      <c r="A7390">
        <v>7385</v>
      </c>
      <c r="B7390" s="15">
        <f>'EstExp 12-20'!D356</f>
        <v>0</v>
      </c>
      <c r="C7390" s="1578">
        <f t="shared" si="93"/>
        <v>7385</v>
      </c>
      <c r="D7390" s="5" t="s">
        <v>916</v>
      </c>
    </row>
    <row r="7391" spans="1:4" x14ac:dyDescent="0.2">
      <c r="A7391">
        <v>7386</v>
      </c>
      <c r="B7391" s="15">
        <f>'EstExp 12-20'!D357</f>
        <v>0</v>
      </c>
      <c r="C7391" s="1578">
        <f t="shared" si="93"/>
        <v>7386</v>
      </c>
      <c r="D7391" s="5" t="s">
        <v>916</v>
      </c>
    </row>
    <row r="7392" spans="1:4" x14ac:dyDescent="0.2">
      <c r="A7392">
        <v>7387</v>
      </c>
      <c r="B7392" s="15">
        <f>'EstExp 12-20'!D358</f>
        <v>0</v>
      </c>
      <c r="C7392" s="1578">
        <f t="shared" si="93"/>
        <v>7387</v>
      </c>
      <c r="D7392" s="5" t="s">
        <v>916</v>
      </c>
    </row>
    <row r="7393" spans="1:4" x14ac:dyDescent="0.2">
      <c r="A7393">
        <v>7388</v>
      </c>
      <c r="B7393" s="15">
        <f>'EstExp 12-20'!D359</f>
        <v>0</v>
      </c>
      <c r="C7393" s="1578">
        <f t="shared" si="93"/>
        <v>7388</v>
      </c>
      <c r="D7393" s="5" t="s">
        <v>916</v>
      </c>
    </row>
    <row r="7394" spans="1:4" x14ac:dyDescent="0.2">
      <c r="A7394">
        <v>7389</v>
      </c>
      <c r="B7394" s="15">
        <f>'EstExp 12-20'!D360</f>
        <v>0</v>
      </c>
      <c r="C7394" s="1578">
        <f t="shared" si="93"/>
        <v>7389</v>
      </c>
      <c r="D7394" s="5" t="s">
        <v>916</v>
      </c>
    </row>
    <row r="7395" spans="1:4" x14ac:dyDescent="0.2">
      <c r="A7395">
        <v>7390</v>
      </c>
      <c r="B7395" s="15">
        <f>'EstExp 12-20'!D362</f>
        <v>0</v>
      </c>
      <c r="C7395" s="1578">
        <f t="shared" si="93"/>
        <v>7390</v>
      </c>
      <c r="D7395" s="5" t="s">
        <v>916</v>
      </c>
    </row>
    <row r="7396" spans="1:4" x14ac:dyDescent="0.2">
      <c r="A7396">
        <v>7391</v>
      </c>
      <c r="B7396" s="15">
        <f>'EstExp 12-20'!D363</f>
        <v>0</v>
      </c>
      <c r="C7396" s="1578">
        <f t="shared" si="93"/>
        <v>7391</v>
      </c>
      <c r="D7396" s="5" t="s">
        <v>916</v>
      </c>
    </row>
    <row r="7397" spans="1:4" x14ac:dyDescent="0.2">
      <c r="A7397">
        <v>7392</v>
      </c>
      <c r="B7397" s="15">
        <f>'EstExp 12-20'!D364</f>
        <v>0</v>
      </c>
      <c r="C7397" s="1578">
        <f t="shared" si="93"/>
        <v>7392</v>
      </c>
      <c r="D7397" s="5" t="s">
        <v>916</v>
      </c>
    </row>
    <row r="7398" spans="1:4" x14ac:dyDescent="0.2">
      <c r="A7398">
        <v>7393</v>
      </c>
      <c r="B7398" s="15">
        <f>'EstExp 12-20'!D365</f>
        <v>0</v>
      </c>
      <c r="C7398" s="1578">
        <f t="shared" si="93"/>
        <v>7393</v>
      </c>
      <c r="D7398" s="5" t="s">
        <v>916</v>
      </c>
    </row>
    <row r="7399" spans="1:4" x14ac:dyDescent="0.2">
      <c r="A7399">
        <v>7394</v>
      </c>
      <c r="B7399" s="15">
        <f>'EstExp 12-20'!D367</f>
        <v>0</v>
      </c>
      <c r="C7399" s="1578">
        <f t="shared" si="93"/>
        <v>7394</v>
      </c>
      <c r="D7399" s="5" t="s">
        <v>916</v>
      </c>
    </row>
    <row r="7400" spans="1:4" x14ac:dyDescent="0.2">
      <c r="A7400">
        <v>7395</v>
      </c>
      <c r="B7400" s="15">
        <f>'EstExp 12-20'!D368</f>
        <v>50</v>
      </c>
      <c r="C7400" s="1578">
        <f t="shared" si="93"/>
        <v>7345</v>
      </c>
      <c r="D7400" s="5" t="s">
        <v>916</v>
      </c>
    </row>
    <row r="7401" spans="1:4" x14ac:dyDescent="0.2">
      <c r="A7401">
        <v>7396</v>
      </c>
      <c r="B7401" s="15">
        <f>'EstExp 12-20'!D369</f>
        <v>0</v>
      </c>
      <c r="C7401" s="1578">
        <f t="shared" si="93"/>
        <v>7396</v>
      </c>
      <c r="D7401" s="5" t="s">
        <v>916</v>
      </c>
    </row>
    <row r="7402" spans="1:4" x14ac:dyDescent="0.2">
      <c r="A7402">
        <v>7397</v>
      </c>
      <c r="B7402" s="15">
        <f>'EstExp 12-20'!D374</f>
        <v>250</v>
      </c>
      <c r="C7402" s="1578">
        <f t="shared" si="93"/>
        <v>7147</v>
      </c>
      <c r="D7402" s="5" t="s">
        <v>916</v>
      </c>
    </row>
    <row r="7403" spans="1:4" x14ac:dyDescent="0.2">
      <c r="A7403">
        <v>7398</v>
      </c>
      <c r="B7403" s="15">
        <f>'EstExp 12-20'!D375</f>
        <v>0</v>
      </c>
      <c r="C7403" s="1578">
        <f t="shared" si="93"/>
        <v>7398</v>
      </c>
      <c r="D7403" s="5" t="s">
        <v>916</v>
      </c>
    </row>
    <row r="7404" spans="1:4" x14ac:dyDescent="0.2">
      <c r="A7404">
        <v>7399</v>
      </c>
      <c r="B7404" s="15">
        <f>'EstExp 12-20'!D376</f>
        <v>250</v>
      </c>
      <c r="C7404" s="1578">
        <f t="shared" si="93"/>
        <v>7149</v>
      </c>
      <c r="D7404" s="5" t="s">
        <v>916</v>
      </c>
    </row>
    <row r="7405" spans="1:4" x14ac:dyDescent="0.2">
      <c r="A7405">
        <v>7400</v>
      </c>
      <c r="B7405" s="15">
        <f>'EstExp 12-20'!D378</f>
        <v>0</v>
      </c>
      <c r="C7405" s="1578">
        <f t="shared" si="93"/>
        <v>7400</v>
      </c>
      <c r="D7405" s="5" t="s">
        <v>916</v>
      </c>
    </row>
    <row r="7406" spans="1:4" x14ac:dyDescent="0.2">
      <c r="A7406">
        <v>7401</v>
      </c>
      <c r="B7406" s="15">
        <f>'EstExp 12-20'!D379</f>
        <v>0</v>
      </c>
      <c r="C7406" s="1578">
        <f t="shared" si="93"/>
        <v>7401</v>
      </c>
      <c r="D7406" s="5" t="s">
        <v>916</v>
      </c>
    </row>
    <row r="7407" spans="1:4" x14ac:dyDescent="0.2">
      <c r="A7407">
        <v>7402</v>
      </c>
      <c r="B7407" s="15">
        <f>'EstExp 12-20'!D380</f>
        <v>0</v>
      </c>
      <c r="C7407" s="1578">
        <f t="shared" si="93"/>
        <v>7402</v>
      </c>
      <c r="D7407" s="5" t="s">
        <v>916</v>
      </c>
    </row>
    <row r="7408" spans="1:4" x14ac:dyDescent="0.2">
      <c r="A7408">
        <v>7403</v>
      </c>
      <c r="B7408" s="15">
        <f>'EstExp 12-20'!D381</f>
        <v>0</v>
      </c>
      <c r="C7408" s="1578">
        <f t="shared" si="93"/>
        <v>7403</v>
      </c>
      <c r="D7408" s="5" t="s">
        <v>916</v>
      </c>
    </row>
    <row r="7409" spans="1:4" x14ac:dyDescent="0.2">
      <c r="A7409">
        <v>7404</v>
      </c>
      <c r="B7409" s="15">
        <f>'EstExp 12-20'!D382</f>
        <v>0</v>
      </c>
      <c r="C7409" s="1578">
        <f t="shared" si="93"/>
        <v>7404</v>
      </c>
      <c r="D7409" s="5" t="s">
        <v>916</v>
      </c>
    </row>
    <row r="7410" spans="1:4" x14ac:dyDescent="0.2">
      <c r="A7410">
        <v>7405</v>
      </c>
      <c r="B7410" s="15">
        <f>'EstExp 12-20'!D383</f>
        <v>0</v>
      </c>
      <c r="C7410" s="1578">
        <f t="shared" si="93"/>
        <v>7405</v>
      </c>
      <c r="D7410" s="5" t="s">
        <v>916</v>
      </c>
    </row>
    <row r="7411" spans="1:4" x14ac:dyDescent="0.2">
      <c r="A7411">
        <v>7406</v>
      </c>
      <c r="B7411" s="15">
        <f>'EstExp 12-20'!D384</f>
        <v>0</v>
      </c>
      <c r="C7411" s="1578">
        <f t="shared" si="93"/>
        <v>7406</v>
      </c>
      <c r="D7411" s="5" t="s">
        <v>916</v>
      </c>
    </row>
    <row r="7412" spans="1:4" x14ac:dyDescent="0.2">
      <c r="A7412">
        <v>7407</v>
      </c>
      <c r="B7412" s="15">
        <f>'EstExp 12-20'!D386</f>
        <v>0</v>
      </c>
      <c r="C7412" s="1578">
        <f t="shared" si="93"/>
        <v>7407</v>
      </c>
      <c r="D7412" s="5" t="s">
        <v>916</v>
      </c>
    </row>
    <row r="7413" spans="1:4" x14ac:dyDescent="0.2">
      <c r="A7413">
        <v>7408</v>
      </c>
      <c r="B7413" s="15">
        <f>'EstExp 12-20'!D387</f>
        <v>0</v>
      </c>
      <c r="C7413" s="1578">
        <f t="shared" si="93"/>
        <v>7408</v>
      </c>
      <c r="D7413" s="5" t="s">
        <v>916</v>
      </c>
    </row>
    <row r="7414" spans="1:4" x14ac:dyDescent="0.2">
      <c r="A7414">
        <v>7409</v>
      </c>
      <c r="B7414" s="15">
        <f>'EstExp 12-20'!D388</f>
        <v>0</v>
      </c>
      <c r="C7414" s="1578">
        <f t="shared" si="93"/>
        <v>7409</v>
      </c>
      <c r="D7414" s="5" t="s">
        <v>916</v>
      </c>
    </row>
    <row r="7415" spans="1:4" x14ac:dyDescent="0.2">
      <c r="A7415">
        <v>7410</v>
      </c>
      <c r="B7415" s="15">
        <f>'EstExp 12-20'!D389</f>
        <v>0</v>
      </c>
      <c r="C7415" s="1578">
        <f t="shared" si="93"/>
        <v>7410</v>
      </c>
      <c r="D7415" s="5" t="s">
        <v>916</v>
      </c>
    </row>
    <row r="7416" spans="1:4" x14ac:dyDescent="0.2">
      <c r="A7416">
        <v>7411</v>
      </c>
      <c r="B7416" s="15">
        <f>'EstExp 12-20'!D390</f>
        <v>0</v>
      </c>
      <c r="C7416" s="1578">
        <f t="shared" si="93"/>
        <v>7411</v>
      </c>
      <c r="D7416" s="5" t="s">
        <v>916</v>
      </c>
    </row>
    <row r="7417" spans="1:4" x14ac:dyDescent="0.2">
      <c r="A7417">
        <v>7412</v>
      </c>
      <c r="B7417" s="15">
        <f>'EstExp 12-20'!D391</f>
        <v>0</v>
      </c>
      <c r="C7417" s="1578">
        <f t="shared" si="93"/>
        <v>7412</v>
      </c>
      <c r="D7417" s="5" t="s">
        <v>916</v>
      </c>
    </row>
    <row r="7418" spans="1:4" x14ac:dyDescent="0.2">
      <c r="A7418">
        <v>7413</v>
      </c>
      <c r="B7418" s="15">
        <f>'EstExp 12-20'!D392</f>
        <v>0</v>
      </c>
      <c r="C7418" s="1578">
        <f t="shared" si="93"/>
        <v>7413</v>
      </c>
      <c r="D7418" s="5" t="s">
        <v>916</v>
      </c>
    </row>
    <row r="7419" spans="1:4" x14ac:dyDescent="0.2">
      <c r="A7419">
        <v>7414</v>
      </c>
      <c r="B7419" s="15">
        <f>'EstExp 12-20'!D393</f>
        <v>300</v>
      </c>
      <c r="C7419" s="1578">
        <f t="shared" si="93"/>
        <v>7114</v>
      </c>
      <c r="D7419" s="5" t="s">
        <v>916</v>
      </c>
    </row>
    <row r="7420" spans="1:4" x14ac:dyDescent="0.2">
      <c r="A7420">
        <v>7415</v>
      </c>
      <c r="B7420" s="15">
        <f>'EstExp 12-20'!D394</f>
        <v>0</v>
      </c>
      <c r="C7420" s="1578">
        <f t="shared" si="93"/>
        <v>7415</v>
      </c>
      <c r="D7420" s="5" t="s">
        <v>916</v>
      </c>
    </row>
    <row r="7421" spans="1:4" x14ac:dyDescent="0.2">
      <c r="A7421">
        <v>7416</v>
      </c>
      <c r="B7421" s="15">
        <f>'EstExp 12-20'!E323</f>
        <v>0</v>
      </c>
      <c r="C7421" s="1578">
        <f t="shared" si="93"/>
        <v>7416</v>
      </c>
      <c r="D7421" s="5" t="s">
        <v>916</v>
      </c>
    </row>
    <row r="7422" spans="1:4" x14ac:dyDescent="0.2">
      <c r="A7422">
        <v>7417</v>
      </c>
      <c r="B7422" s="15">
        <f>'EstExp 12-20'!E324</f>
        <v>0</v>
      </c>
      <c r="C7422" s="1578">
        <f t="shared" si="93"/>
        <v>7417</v>
      </c>
      <c r="D7422" s="5" t="s">
        <v>916</v>
      </c>
    </row>
    <row r="7423" spans="1:4" x14ac:dyDescent="0.2">
      <c r="A7423">
        <v>7418</v>
      </c>
      <c r="B7423" s="15">
        <f>'EstExp 12-20'!E325</f>
        <v>0</v>
      </c>
      <c r="C7423" s="1578">
        <f t="shared" si="93"/>
        <v>7418</v>
      </c>
      <c r="D7423" s="5" t="s">
        <v>916</v>
      </c>
    </row>
    <row r="7424" spans="1:4" x14ac:dyDescent="0.2">
      <c r="A7424">
        <v>7419</v>
      </c>
      <c r="B7424" s="15">
        <f>'EstExp 12-20'!E326</f>
        <v>0</v>
      </c>
      <c r="C7424" s="1578">
        <f t="shared" si="93"/>
        <v>7419</v>
      </c>
      <c r="D7424" s="5" t="s">
        <v>916</v>
      </c>
    </row>
    <row r="7425" spans="1:4" x14ac:dyDescent="0.2">
      <c r="A7425">
        <v>7420</v>
      </c>
      <c r="B7425" s="15">
        <f>'EstExp 12-20'!E327</f>
        <v>0</v>
      </c>
      <c r="C7425" s="1578">
        <f t="shared" si="93"/>
        <v>7420</v>
      </c>
      <c r="D7425" s="5" t="s">
        <v>916</v>
      </c>
    </row>
    <row r="7426" spans="1:4" x14ac:dyDescent="0.2">
      <c r="A7426">
        <v>7421</v>
      </c>
      <c r="B7426" s="15">
        <f>'EstExp 12-20'!E328</f>
        <v>0</v>
      </c>
      <c r="C7426" s="1578">
        <f t="shared" si="93"/>
        <v>7421</v>
      </c>
      <c r="D7426" s="5" t="s">
        <v>916</v>
      </c>
    </row>
    <row r="7427" spans="1:4" x14ac:dyDescent="0.2">
      <c r="A7427">
        <v>7422</v>
      </c>
      <c r="B7427" s="15">
        <f>'EstExp 12-20'!E329</f>
        <v>0</v>
      </c>
      <c r="C7427" s="1578">
        <f t="shared" si="93"/>
        <v>7422</v>
      </c>
      <c r="D7427" s="5" t="s">
        <v>916</v>
      </c>
    </row>
    <row r="7428" spans="1:4" x14ac:dyDescent="0.2">
      <c r="A7428">
        <v>7423</v>
      </c>
      <c r="B7428" s="15">
        <f>'EstExp 12-20'!E330</f>
        <v>0</v>
      </c>
      <c r="C7428" s="1578">
        <f t="shared" ref="C7428:C7491" si="94">A7428-B7428</f>
        <v>7423</v>
      </c>
      <c r="D7428" s="5" t="s">
        <v>916</v>
      </c>
    </row>
    <row r="7429" spans="1:4" x14ac:dyDescent="0.2">
      <c r="A7429">
        <v>7424</v>
      </c>
      <c r="B7429" s="15">
        <f>'EstExp 12-20'!E331</f>
        <v>0</v>
      </c>
      <c r="C7429" s="1578">
        <f t="shared" si="94"/>
        <v>7424</v>
      </c>
      <c r="D7429" s="5" t="s">
        <v>916</v>
      </c>
    </row>
    <row r="7430" spans="1:4" x14ac:dyDescent="0.2">
      <c r="A7430">
        <v>7425</v>
      </c>
      <c r="B7430" s="15">
        <f>'EstExp 12-20'!E332</f>
        <v>0</v>
      </c>
      <c r="C7430" s="1578">
        <f t="shared" si="94"/>
        <v>7425</v>
      </c>
      <c r="D7430" s="5" t="s">
        <v>916</v>
      </c>
    </row>
    <row r="7431" spans="1:4" x14ac:dyDescent="0.2">
      <c r="A7431">
        <v>7426</v>
      </c>
      <c r="B7431" s="15">
        <f>'EstExp 12-20'!E333</f>
        <v>0</v>
      </c>
      <c r="C7431" s="1578">
        <f t="shared" si="94"/>
        <v>7426</v>
      </c>
      <c r="D7431" s="5" t="s">
        <v>916</v>
      </c>
    </row>
    <row r="7432" spans="1:4" x14ac:dyDescent="0.2">
      <c r="A7432">
        <v>7427</v>
      </c>
      <c r="B7432" s="15">
        <f>'EstExp 12-20'!E334</f>
        <v>0</v>
      </c>
      <c r="C7432" s="1578">
        <f t="shared" si="94"/>
        <v>7427</v>
      </c>
      <c r="D7432" s="5" t="s">
        <v>916</v>
      </c>
    </row>
    <row r="7433" spans="1:4" x14ac:dyDescent="0.2">
      <c r="A7433">
        <v>7428</v>
      </c>
      <c r="B7433" s="15">
        <f>'EstExp 12-20'!E335</f>
        <v>0</v>
      </c>
      <c r="C7433" s="1578">
        <f t="shared" si="94"/>
        <v>7428</v>
      </c>
      <c r="D7433" s="5" t="s">
        <v>916</v>
      </c>
    </row>
    <row r="7434" spans="1:4" x14ac:dyDescent="0.2">
      <c r="A7434">
        <v>7429</v>
      </c>
      <c r="B7434" s="15">
        <f>'EstExp 12-20'!E336</f>
        <v>0</v>
      </c>
      <c r="C7434" s="1578">
        <f t="shared" si="94"/>
        <v>7429</v>
      </c>
      <c r="D7434" s="5" t="s">
        <v>916</v>
      </c>
    </row>
    <row r="7435" spans="1:4" x14ac:dyDescent="0.2">
      <c r="A7435">
        <v>7430</v>
      </c>
      <c r="B7435" s="15">
        <f>'EstExp 12-20'!E337</f>
        <v>0</v>
      </c>
      <c r="C7435" s="1578">
        <f t="shared" si="94"/>
        <v>7430</v>
      </c>
      <c r="D7435" s="5" t="s">
        <v>916</v>
      </c>
    </row>
    <row r="7436" spans="1:4" x14ac:dyDescent="0.2">
      <c r="A7436">
        <v>7431</v>
      </c>
      <c r="B7436" s="15">
        <f>'EstExp 12-20'!E351</f>
        <v>0</v>
      </c>
      <c r="C7436" s="1578">
        <f t="shared" si="94"/>
        <v>7431</v>
      </c>
      <c r="D7436" s="5" t="s">
        <v>916</v>
      </c>
    </row>
    <row r="7437" spans="1:4" x14ac:dyDescent="0.2">
      <c r="A7437">
        <v>7432</v>
      </c>
      <c r="B7437" s="15">
        <f>'EstExp 12-20'!E354</f>
        <v>0</v>
      </c>
      <c r="C7437" s="1578">
        <f t="shared" si="94"/>
        <v>7432</v>
      </c>
      <c r="D7437" s="5" t="s">
        <v>916</v>
      </c>
    </row>
    <row r="7438" spans="1:4" x14ac:dyDescent="0.2">
      <c r="A7438">
        <v>7433</v>
      </c>
      <c r="B7438" s="15">
        <f>'EstExp 12-20'!E355</f>
        <v>0</v>
      </c>
      <c r="C7438" s="1578">
        <f t="shared" si="94"/>
        <v>7433</v>
      </c>
      <c r="D7438" s="5" t="s">
        <v>916</v>
      </c>
    </row>
    <row r="7439" spans="1:4" x14ac:dyDescent="0.2">
      <c r="A7439">
        <v>7434</v>
      </c>
      <c r="B7439" s="15">
        <f>'EstExp 12-20'!E356</f>
        <v>0</v>
      </c>
      <c r="C7439" s="1578">
        <f t="shared" si="94"/>
        <v>7434</v>
      </c>
      <c r="D7439" s="5" t="s">
        <v>916</v>
      </c>
    </row>
    <row r="7440" spans="1:4" x14ac:dyDescent="0.2">
      <c r="A7440">
        <v>7435</v>
      </c>
      <c r="B7440" s="15">
        <f>'EstExp 12-20'!E357</f>
        <v>0</v>
      </c>
      <c r="C7440" s="1578">
        <f t="shared" si="94"/>
        <v>7435</v>
      </c>
      <c r="D7440" s="5" t="s">
        <v>916</v>
      </c>
    </row>
    <row r="7441" spans="1:4" x14ac:dyDescent="0.2">
      <c r="A7441">
        <v>7436</v>
      </c>
      <c r="B7441" s="15">
        <f>'EstExp 12-20'!E358</f>
        <v>0</v>
      </c>
      <c r="C7441" s="1578">
        <f t="shared" si="94"/>
        <v>7436</v>
      </c>
      <c r="D7441" s="5" t="s">
        <v>916</v>
      </c>
    </row>
    <row r="7442" spans="1:4" x14ac:dyDescent="0.2">
      <c r="A7442">
        <v>7437</v>
      </c>
      <c r="B7442" s="15">
        <f>'EstExp 12-20'!E359</f>
        <v>0</v>
      </c>
      <c r="C7442" s="1578">
        <f t="shared" si="94"/>
        <v>7437</v>
      </c>
      <c r="D7442" s="5" t="s">
        <v>916</v>
      </c>
    </row>
    <row r="7443" spans="1:4" x14ac:dyDescent="0.2">
      <c r="A7443">
        <v>7438</v>
      </c>
      <c r="B7443" s="15">
        <f>'EstExp 12-20'!E360</f>
        <v>0</v>
      </c>
      <c r="C7443" s="1578">
        <f t="shared" si="94"/>
        <v>7438</v>
      </c>
      <c r="D7443" s="5" t="s">
        <v>916</v>
      </c>
    </row>
    <row r="7444" spans="1:4" x14ac:dyDescent="0.2">
      <c r="A7444">
        <v>7439</v>
      </c>
      <c r="B7444" s="15">
        <f>'EstExp 12-20'!E362</f>
        <v>0</v>
      </c>
      <c r="C7444" s="1578">
        <f t="shared" si="94"/>
        <v>7439</v>
      </c>
      <c r="D7444" s="5" t="s">
        <v>916</v>
      </c>
    </row>
    <row r="7445" spans="1:4" x14ac:dyDescent="0.2">
      <c r="A7445">
        <v>7440</v>
      </c>
      <c r="B7445" s="15">
        <f>'EstExp 12-20'!E363</f>
        <v>0</v>
      </c>
      <c r="C7445" s="1578">
        <f t="shared" si="94"/>
        <v>7440</v>
      </c>
      <c r="D7445" s="5" t="s">
        <v>916</v>
      </c>
    </row>
    <row r="7446" spans="1:4" x14ac:dyDescent="0.2">
      <c r="A7446">
        <v>7441</v>
      </c>
      <c r="B7446" s="15">
        <f>'EstExp 12-20'!E364</f>
        <v>0</v>
      </c>
      <c r="C7446" s="1578">
        <f t="shared" si="94"/>
        <v>7441</v>
      </c>
      <c r="D7446" s="5" t="s">
        <v>916</v>
      </c>
    </row>
    <row r="7447" spans="1:4" x14ac:dyDescent="0.2">
      <c r="A7447">
        <v>7442</v>
      </c>
      <c r="B7447" s="15">
        <f>'EstExp 12-20'!E365</f>
        <v>0</v>
      </c>
      <c r="C7447" s="1578">
        <f t="shared" si="94"/>
        <v>7442</v>
      </c>
      <c r="D7447" s="5" t="s">
        <v>916</v>
      </c>
    </row>
    <row r="7448" spans="1:4" x14ac:dyDescent="0.2">
      <c r="A7448">
        <v>7443</v>
      </c>
      <c r="B7448" s="15">
        <f>'EstExp 12-20'!E367</f>
        <v>0</v>
      </c>
      <c r="C7448" s="1578">
        <f t="shared" si="94"/>
        <v>7443</v>
      </c>
      <c r="D7448" s="5" t="s">
        <v>916</v>
      </c>
    </row>
    <row r="7449" spans="1:4" x14ac:dyDescent="0.2">
      <c r="A7449">
        <v>7444</v>
      </c>
      <c r="B7449" s="15">
        <f>'EstExp 12-20'!E368</f>
        <v>0</v>
      </c>
      <c r="C7449" s="1578">
        <f t="shared" si="94"/>
        <v>7444</v>
      </c>
      <c r="D7449" s="5" t="s">
        <v>916</v>
      </c>
    </row>
    <row r="7450" spans="1:4" x14ac:dyDescent="0.2">
      <c r="A7450">
        <v>7445</v>
      </c>
      <c r="B7450" s="15">
        <f>'EstExp 12-20'!E369</f>
        <v>0</v>
      </c>
      <c r="C7450" s="1578">
        <f t="shared" si="94"/>
        <v>7445</v>
      </c>
      <c r="D7450" s="5" t="s">
        <v>916</v>
      </c>
    </row>
    <row r="7451" spans="1:4" x14ac:dyDescent="0.2">
      <c r="A7451">
        <v>7446</v>
      </c>
      <c r="B7451" s="15">
        <f>'EstExp 12-20'!E374</f>
        <v>0</v>
      </c>
      <c r="C7451" s="1578">
        <f t="shared" si="94"/>
        <v>7446</v>
      </c>
      <c r="D7451" s="5" t="s">
        <v>916</v>
      </c>
    </row>
    <row r="7452" spans="1:4" x14ac:dyDescent="0.2">
      <c r="A7452">
        <v>7447</v>
      </c>
      <c r="B7452" s="15">
        <f>'EstExp 12-20'!E375</f>
        <v>0</v>
      </c>
      <c r="C7452" s="1578">
        <f t="shared" si="94"/>
        <v>7447</v>
      </c>
      <c r="D7452" s="5" t="s">
        <v>916</v>
      </c>
    </row>
    <row r="7453" spans="1:4" x14ac:dyDescent="0.2">
      <c r="A7453">
        <v>7448</v>
      </c>
      <c r="B7453" s="15">
        <f>'EstExp 12-20'!E376</f>
        <v>0</v>
      </c>
      <c r="C7453" s="1578">
        <f t="shared" si="94"/>
        <v>7448</v>
      </c>
      <c r="D7453" s="5" t="s">
        <v>916</v>
      </c>
    </row>
    <row r="7454" spans="1:4" x14ac:dyDescent="0.2">
      <c r="A7454">
        <v>7449</v>
      </c>
      <c r="B7454" s="15">
        <f>'EstExp 12-20'!E378</f>
        <v>0</v>
      </c>
      <c r="C7454" s="1578">
        <f t="shared" si="94"/>
        <v>7449</v>
      </c>
      <c r="D7454" s="5" t="s">
        <v>916</v>
      </c>
    </row>
    <row r="7455" spans="1:4" x14ac:dyDescent="0.2">
      <c r="A7455">
        <v>7450</v>
      </c>
      <c r="B7455" s="15">
        <f>'EstExp 12-20'!E379</f>
        <v>0</v>
      </c>
      <c r="C7455" s="1578">
        <f t="shared" si="94"/>
        <v>7450</v>
      </c>
      <c r="D7455" s="5" t="s">
        <v>916</v>
      </c>
    </row>
    <row r="7456" spans="1:4" x14ac:dyDescent="0.2">
      <c r="A7456">
        <v>7451</v>
      </c>
      <c r="B7456" s="15">
        <f>'EstExp 12-20'!E380</f>
        <v>0</v>
      </c>
      <c r="C7456" s="1578">
        <f t="shared" si="94"/>
        <v>7451</v>
      </c>
      <c r="D7456" s="5" t="s">
        <v>916</v>
      </c>
    </row>
    <row r="7457" spans="1:4" x14ac:dyDescent="0.2">
      <c r="A7457">
        <v>7452</v>
      </c>
      <c r="B7457" s="15">
        <f>'EstExp 12-20'!E381</f>
        <v>0</v>
      </c>
      <c r="C7457" s="1578">
        <f t="shared" si="94"/>
        <v>7452</v>
      </c>
      <c r="D7457" s="5" t="s">
        <v>916</v>
      </c>
    </row>
    <row r="7458" spans="1:4" x14ac:dyDescent="0.2">
      <c r="A7458">
        <v>7453</v>
      </c>
      <c r="B7458" s="15">
        <f>'EstExp 12-20'!E382</f>
        <v>0</v>
      </c>
      <c r="C7458" s="1578">
        <f t="shared" si="94"/>
        <v>7453</v>
      </c>
      <c r="D7458" s="5" t="s">
        <v>916</v>
      </c>
    </row>
    <row r="7459" spans="1:4" x14ac:dyDescent="0.2">
      <c r="A7459">
        <v>7454</v>
      </c>
      <c r="B7459" s="15">
        <f>'EstExp 12-20'!E383</f>
        <v>0</v>
      </c>
      <c r="C7459" s="1578">
        <f t="shared" si="94"/>
        <v>7454</v>
      </c>
      <c r="D7459" s="5" t="s">
        <v>916</v>
      </c>
    </row>
    <row r="7460" spans="1:4" x14ac:dyDescent="0.2">
      <c r="A7460">
        <v>7455</v>
      </c>
      <c r="B7460" s="15">
        <f>'EstExp 12-20'!E384</f>
        <v>0</v>
      </c>
      <c r="C7460" s="1578">
        <f t="shared" si="94"/>
        <v>7455</v>
      </c>
      <c r="D7460" s="5" t="s">
        <v>916</v>
      </c>
    </row>
    <row r="7461" spans="1:4" x14ac:dyDescent="0.2">
      <c r="A7461">
        <v>7456</v>
      </c>
      <c r="B7461" s="15">
        <f>'EstExp 12-20'!E386</f>
        <v>0</v>
      </c>
      <c r="C7461" s="1578">
        <f t="shared" si="94"/>
        <v>7456</v>
      </c>
      <c r="D7461" s="5" t="s">
        <v>916</v>
      </c>
    </row>
    <row r="7462" spans="1:4" x14ac:dyDescent="0.2">
      <c r="A7462">
        <v>7457</v>
      </c>
      <c r="B7462" s="15">
        <f>'EstExp 12-20'!E387</f>
        <v>0</v>
      </c>
      <c r="C7462" s="1578">
        <f t="shared" si="94"/>
        <v>7457</v>
      </c>
      <c r="D7462" s="5" t="s">
        <v>916</v>
      </c>
    </row>
    <row r="7463" spans="1:4" x14ac:dyDescent="0.2">
      <c r="A7463">
        <v>7458</v>
      </c>
      <c r="B7463" s="15">
        <f>'EstExp 12-20'!E388</f>
        <v>0</v>
      </c>
      <c r="C7463" s="1578">
        <f t="shared" si="94"/>
        <v>7458</v>
      </c>
      <c r="D7463" s="5" t="s">
        <v>916</v>
      </c>
    </row>
    <row r="7464" spans="1:4" x14ac:dyDescent="0.2">
      <c r="A7464">
        <v>7459</v>
      </c>
      <c r="B7464" s="15">
        <f>'EstExp 12-20'!E389</f>
        <v>0</v>
      </c>
      <c r="C7464" s="1578">
        <f t="shared" si="94"/>
        <v>7459</v>
      </c>
      <c r="D7464" s="5" t="s">
        <v>916</v>
      </c>
    </row>
    <row r="7465" spans="1:4" x14ac:dyDescent="0.2">
      <c r="A7465">
        <v>7460</v>
      </c>
      <c r="B7465" s="15">
        <f>'EstExp 12-20'!E390</f>
        <v>0</v>
      </c>
      <c r="C7465" s="1578">
        <f t="shared" si="94"/>
        <v>7460</v>
      </c>
      <c r="D7465" s="5" t="s">
        <v>916</v>
      </c>
    </row>
    <row r="7466" spans="1:4" x14ac:dyDescent="0.2">
      <c r="A7466">
        <v>7461</v>
      </c>
      <c r="B7466" s="15">
        <f>'EstExp 12-20'!E391</f>
        <v>0</v>
      </c>
      <c r="C7466" s="1578">
        <f t="shared" si="94"/>
        <v>7461</v>
      </c>
      <c r="D7466" s="5" t="s">
        <v>916</v>
      </c>
    </row>
    <row r="7467" spans="1:4" x14ac:dyDescent="0.2">
      <c r="A7467">
        <v>7462</v>
      </c>
      <c r="B7467" s="15">
        <f>'EstExp 12-20'!E392</f>
        <v>0</v>
      </c>
      <c r="C7467" s="1578">
        <f t="shared" si="94"/>
        <v>7462</v>
      </c>
      <c r="D7467" s="5" t="s">
        <v>916</v>
      </c>
    </row>
    <row r="7468" spans="1:4" x14ac:dyDescent="0.2">
      <c r="A7468">
        <v>7463</v>
      </c>
      <c r="B7468" s="15">
        <f>'EstExp 12-20'!E393</f>
        <v>61000</v>
      </c>
      <c r="C7468" s="1578">
        <f t="shared" si="94"/>
        <v>-53537</v>
      </c>
      <c r="D7468" s="5" t="s">
        <v>916</v>
      </c>
    </row>
    <row r="7469" spans="1:4" x14ac:dyDescent="0.2">
      <c r="A7469">
        <v>7464</v>
      </c>
      <c r="B7469" s="15">
        <f>'EstExp 12-20'!E394</f>
        <v>0</v>
      </c>
      <c r="C7469" s="1578">
        <f t="shared" si="94"/>
        <v>7464</v>
      </c>
      <c r="D7469" s="5" t="s">
        <v>916</v>
      </c>
    </row>
    <row r="7470" spans="1:4" x14ac:dyDescent="0.2">
      <c r="A7470">
        <v>7465</v>
      </c>
      <c r="B7470" s="15">
        <f>'EstExp 12-20'!E399</f>
        <v>0</v>
      </c>
      <c r="C7470" s="1578">
        <f t="shared" si="94"/>
        <v>7465</v>
      </c>
      <c r="D7470" s="5" t="s">
        <v>916</v>
      </c>
    </row>
    <row r="7471" spans="1:4" x14ac:dyDescent="0.2">
      <c r="A7471">
        <v>7466</v>
      </c>
      <c r="B7471" s="15">
        <f>'EstExp 12-20'!E400</f>
        <v>0</v>
      </c>
      <c r="C7471" s="1578">
        <f t="shared" si="94"/>
        <v>7466</v>
      </c>
      <c r="D7471" s="5" t="s">
        <v>916</v>
      </c>
    </row>
    <row r="7472" spans="1:4" x14ac:dyDescent="0.2">
      <c r="A7472">
        <v>7467</v>
      </c>
      <c r="B7472" s="15">
        <f>'EstExp 12-20'!E401</f>
        <v>0</v>
      </c>
      <c r="C7472" s="1578">
        <f t="shared" si="94"/>
        <v>7467</v>
      </c>
      <c r="D7472" s="5" t="s">
        <v>916</v>
      </c>
    </row>
    <row r="7473" spans="1:4" x14ac:dyDescent="0.2">
      <c r="A7473">
        <v>7468</v>
      </c>
      <c r="B7473" s="15">
        <f>'EstExp 12-20'!E402</f>
        <v>0</v>
      </c>
      <c r="C7473" s="1578">
        <f t="shared" si="94"/>
        <v>7468</v>
      </c>
      <c r="D7473" s="5" t="s">
        <v>916</v>
      </c>
    </row>
    <row r="7474" spans="1:4" x14ac:dyDescent="0.2">
      <c r="A7474">
        <v>7469</v>
      </c>
      <c r="B7474" s="15">
        <f>'EstExp 12-20'!E403</f>
        <v>0</v>
      </c>
      <c r="C7474" s="1578">
        <f t="shared" si="94"/>
        <v>7469</v>
      </c>
      <c r="D7474" s="5" t="s">
        <v>916</v>
      </c>
    </row>
    <row r="7475" spans="1:4" x14ac:dyDescent="0.2">
      <c r="A7475">
        <v>7470</v>
      </c>
      <c r="B7475" s="15">
        <f>'EstExp 12-20'!E418</f>
        <v>0</v>
      </c>
      <c r="C7475" s="1578">
        <f t="shared" si="94"/>
        <v>7470</v>
      </c>
      <c r="D7475" s="5" t="s">
        <v>916</v>
      </c>
    </row>
    <row r="7476" spans="1:4" x14ac:dyDescent="0.2">
      <c r="A7476">
        <v>7471</v>
      </c>
      <c r="B7476" s="15">
        <f>'EstExp 12-20'!E419</f>
        <v>0</v>
      </c>
      <c r="C7476" s="1578">
        <f t="shared" si="94"/>
        <v>7471</v>
      </c>
      <c r="D7476" s="5" t="s">
        <v>916</v>
      </c>
    </row>
    <row r="7477" spans="1:4" x14ac:dyDescent="0.2">
      <c r="A7477">
        <v>7472</v>
      </c>
      <c r="B7477" s="15">
        <f>'EstExp 12-20'!E420</f>
        <v>0</v>
      </c>
      <c r="C7477" s="1578">
        <f t="shared" si="94"/>
        <v>7472</v>
      </c>
      <c r="D7477" s="5" t="s">
        <v>916</v>
      </c>
    </row>
    <row r="7478" spans="1:4" x14ac:dyDescent="0.2">
      <c r="A7478">
        <v>7473</v>
      </c>
      <c r="B7478" s="15">
        <f>'EstExp 12-20'!E421</f>
        <v>0</v>
      </c>
      <c r="C7478" s="1578">
        <f t="shared" si="94"/>
        <v>7473</v>
      </c>
      <c r="D7478" s="5" t="s">
        <v>916</v>
      </c>
    </row>
    <row r="7479" spans="1:4" x14ac:dyDescent="0.2">
      <c r="A7479">
        <v>7474</v>
      </c>
      <c r="B7479" s="15">
        <f>'EstExp 12-20'!F323</f>
        <v>0</v>
      </c>
      <c r="C7479" s="1578">
        <f t="shared" si="94"/>
        <v>7474</v>
      </c>
      <c r="D7479" s="5" t="s">
        <v>916</v>
      </c>
    </row>
    <row r="7480" spans="1:4" x14ac:dyDescent="0.2">
      <c r="A7480">
        <v>7475</v>
      </c>
      <c r="B7480" s="15">
        <f>'EstExp 12-20'!F325</f>
        <v>0</v>
      </c>
      <c r="C7480" s="1578">
        <f t="shared" si="94"/>
        <v>7475</v>
      </c>
      <c r="D7480" s="5" t="s">
        <v>916</v>
      </c>
    </row>
    <row r="7481" spans="1:4" x14ac:dyDescent="0.2">
      <c r="A7481">
        <v>7476</v>
      </c>
      <c r="B7481" s="15">
        <f>'EstExp 12-20'!F326</f>
        <v>0</v>
      </c>
      <c r="C7481" s="1578">
        <f t="shared" si="94"/>
        <v>7476</v>
      </c>
      <c r="D7481" s="5" t="s">
        <v>916</v>
      </c>
    </row>
    <row r="7482" spans="1:4" x14ac:dyDescent="0.2">
      <c r="A7482">
        <v>7477</v>
      </c>
      <c r="B7482" s="15">
        <f>'EstExp 12-20'!F327</f>
        <v>0</v>
      </c>
      <c r="C7482" s="1578">
        <f t="shared" si="94"/>
        <v>7477</v>
      </c>
      <c r="D7482" s="5" t="s">
        <v>916</v>
      </c>
    </row>
    <row r="7483" spans="1:4" x14ac:dyDescent="0.2">
      <c r="A7483">
        <v>7478</v>
      </c>
      <c r="B7483" s="15">
        <f>'EstExp 12-20'!F328</f>
        <v>0</v>
      </c>
      <c r="C7483" s="1578">
        <f t="shared" si="94"/>
        <v>7478</v>
      </c>
      <c r="D7483" s="5" t="s">
        <v>916</v>
      </c>
    </row>
    <row r="7484" spans="1:4" x14ac:dyDescent="0.2">
      <c r="A7484">
        <v>7479</v>
      </c>
      <c r="B7484" s="15">
        <f>'EstExp 12-20'!F329</f>
        <v>0</v>
      </c>
      <c r="C7484" s="1578">
        <f t="shared" si="94"/>
        <v>7479</v>
      </c>
      <c r="D7484" s="5" t="s">
        <v>916</v>
      </c>
    </row>
    <row r="7485" spans="1:4" x14ac:dyDescent="0.2">
      <c r="A7485">
        <v>7480</v>
      </c>
      <c r="B7485" s="15">
        <f>'EstExp 12-20'!F330</f>
        <v>0</v>
      </c>
      <c r="C7485" s="1578">
        <f t="shared" si="94"/>
        <v>7480</v>
      </c>
      <c r="D7485" s="5" t="s">
        <v>916</v>
      </c>
    </row>
    <row r="7486" spans="1:4" x14ac:dyDescent="0.2">
      <c r="A7486">
        <v>7481</v>
      </c>
      <c r="B7486" s="15">
        <f>'EstExp 12-20'!F331</f>
        <v>0</v>
      </c>
      <c r="C7486" s="1578">
        <f t="shared" si="94"/>
        <v>7481</v>
      </c>
      <c r="D7486" s="5" t="s">
        <v>916</v>
      </c>
    </row>
    <row r="7487" spans="1:4" x14ac:dyDescent="0.2">
      <c r="A7487">
        <v>7482</v>
      </c>
      <c r="B7487" s="15">
        <f>'EstExp 12-20'!F332</f>
        <v>0</v>
      </c>
      <c r="C7487" s="1578">
        <f t="shared" si="94"/>
        <v>7482</v>
      </c>
      <c r="D7487" s="5" t="s">
        <v>916</v>
      </c>
    </row>
    <row r="7488" spans="1:4" x14ac:dyDescent="0.2">
      <c r="A7488">
        <v>7483</v>
      </c>
      <c r="B7488" s="15">
        <f>'EstExp 12-20'!F333</f>
        <v>0</v>
      </c>
      <c r="C7488" s="1578">
        <f t="shared" si="94"/>
        <v>7483</v>
      </c>
      <c r="D7488" s="5" t="s">
        <v>916</v>
      </c>
    </row>
    <row r="7489" spans="1:4" x14ac:dyDescent="0.2">
      <c r="A7489">
        <v>7484</v>
      </c>
      <c r="B7489" s="15">
        <f>'EstExp 12-20'!F334</f>
        <v>0</v>
      </c>
      <c r="C7489" s="1578">
        <f t="shared" si="94"/>
        <v>7484</v>
      </c>
      <c r="D7489" s="5" t="s">
        <v>916</v>
      </c>
    </row>
    <row r="7490" spans="1:4" x14ac:dyDescent="0.2">
      <c r="A7490">
        <v>7485</v>
      </c>
      <c r="B7490" s="15">
        <f>'EstExp 12-20'!F335</f>
        <v>0</v>
      </c>
      <c r="C7490" s="1578">
        <f t="shared" si="94"/>
        <v>7485</v>
      </c>
      <c r="D7490" s="5" t="s">
        <v>916</v>
      </c>
    </row>
    <row r="7491" spans="1:4" x14ac:dyDescent="0.2">
      <c r="A7491">
        <v>7486</v>
      </c>
      <c r="B7491" s="15">
        <f>'EstExp 12-20'!F336</f>
        <v>0</v>
      </c>
      <c r="C7491" s="1578">
        <f t="shared" si="94"/>
        <v>7486</v>
      </c>
      <c r="D7491" s="5" t="s">
        <v>916</v>
      </c>
    </row>
    <row r="7492" spans="1:4" x14ac:dyDescent="0.2">
      <c r="A7492">
        <v>7487</v>
      </c>
      <c r="B7492" s="15">
        <f>'EstExp 12-20'!F337</f>
        <v>0</v>
      </c>
      <c r="C7492" s="1578">
        <f t="shared" ref="C7492:C7555" si="95">A7492-B7492</f>
        <v>7487</v>
      </c>
      <c r="D7492" s="5" t="s">
        <v>916</v>
      </c>
    </row>
    <row r="7493" spans="1:4" x14ac:dyDescent="0.2">
      <c r="A7493">
        <v>7488</v>
      </c>
      <c r="B7493" s="15">
        <f>'EstExp 12-20'!F351</f>
        <v>0</v>
      </c>
      <c r="C7493" s="1578">
        <f t="shared" si="95"/>
        <v>7488</v>
      </c>
      <c r="D7493" s="5" t="s">
        <v>916</v>
      </c>
    </row>
    <row r="7494" spans="1:4" x14ac:dyDescent="0.2">
      <c r="A7494">
        <v>7489</v>
      </c>
      <c r="B7494" s="15">
        <f>'EstExp 12-20'!F354</f>
        <v>0</v>
      </c>
      <c r="C7494" s="1578">
        <f t="shared" si="95"/>
        <v>7489</v>
      </c>
      <c r="D7494" s="5" t="s">
        <v>916</v>
      </c>
    </row>
    <row r="7495" spans="1:4" x14ac:dyDescent="0.2">
      <c r="A7495">
        <v>7490</v>
      </c>
      <c r="B7495" s="15">
        <f>'EstExp 12-20'!F355</f>
        <v>0</v>
      </c>
      <c r="C7495" s="1578">
        <f t="shared" si="95"/>
        <v>7490</v>
      </c>
      <c r="D7495" s="5" t="s">
        <v>916</v>
      </c>
    </row>
    <row r="7496" spans="1:4" x14ac:dyDescent="0.2">
      <c r="A7496">
        <v>7491</v>
      </c>
      <c r="B7496" s="15">
        <f>'EstExp 12-20'!F356</f>
        <v>0</v>
      </c>
      <c r="C7496" s="1578">
        <f t="shared" si="95"/>
        <v>7491</v>
      </c>
      <c r="D7496" s="5" t="s">
        <v>916</v>
      </c>
    </row>
    <row r="7497" spans="1:4" x14ac:dyDescent="0.2">
      <c r="A7497">
        <v>7492</v>
      </c>
      <c r="B7497" s="15">
        <f>'EstExp 12-20'!F357</f>
        <v>0</v>
      </c>
      <c r="C7497" s="1578">
        <f t="shared" si="95"/>
        <v>7492</v>
      </c>
      <c r="D7497" s="5" t="s">
        <v>916</v>
      </c>
    </row>
    <row r="7498" spans="1:4" x14ac:dyDescent="0.2">
      <c r="A7498">
        <v>7493</v>
      </c>
      <c r="B7498" s="15">
        <f>'EstExp 12-20'!F358</f>
        <v>0</v>
      </c>
      <c r="C7498" s="1578">
        <f t="shared" si="95"/>
        <v>7493</v>
      </c>
      <c r="D7498" s="5" t="s">
        <v>916</v>
      </c>
    </row>
    <row r="7499" spans="1:4" x14ac:dyDescent="0.2">
      <c r="A7499">
        <v>7494</v>
      </c>
      <c r="B7499" s="15">
        <f>'EstExp 12-20'!F359</f>
        <v>0</v>
      </c>
      <c r="C7499" s="1578">
        <f t="shared" si="95"/>
        <v>7494</v>
      </c>
      <c r="D7499" s="5" t="s">
        <v>916</v>
      </c>
    </row>
    <row r="7500" spans="1:4" x14ac:dyDescent="0.2">
      <c r="A7500">
        <v>7495</v>
      </c>
      <c r="B7500" s="15">
        <f>'EstExp 12-20'!F360</f>
        <v>0</v>
      </c>
      <c r="C7500" s="1578">
        <f t="shared" si="95"/>
        <v>7495</v>
      </c>
      <c r="D7500" s="5" t="s">
        <v>916</v>
      </c>
    </row>
    <row r="7501" spans="1:4" x14ac:dyDescent="0.2">
      <c r="A7501">
        <v>7496</v>
      </c>
      <c r="B7501" s="15">
        <f>'EstExp 12-20'!F362</f>
        <v>0</v>
      </c>
      <c r="C7501" s="1578">
        <f t="shared" si="95"/>
        <v>7496</v>
      </c>
      <c r="D7501" s="5" t="s">
        <v>916</v>
      </c>
    </row>
    <row r="7502" spans="1:4" x14ac:dyDescent="0.2">
      <c r="A7502">
        <v>7497</v>
      </c>
      <c r="B7502" s="15">
        <f>'EstExp 12-20'!F363</f>
        <v>0</v>
      </c>
      <c r="C7502" s="1578">
        <f t="shared" si="95"/>
        <v>7497</v>
      </c>
      <c r="D7502" s="5" t="s">
        <v>916</v>
      </c>
    </row>
    <row r="7503" spans="1:4" x14ac:dyDescent="0.2">
      <c r="A7503">
        <v>7498</v>
      </c>
      <c r="B7503" s="15">
        <f>'EstExp 12-20'!F364</f>
        <v>0</v>
      </c>
      <c r="C7503" s="1578">
        <f t="shared" si="95"/>
        <v>7498</v>
      </c>
      <c r="D7503" s="5" t="s">
        <v>916</v>
      </c>
    </row>
    <row r="7504" spans="1:4" x14ac:dyDescent="0.2">
      <c r="A7504">
        <v>7499</v>
      </c>
      <c r="B7504" s="15">
        <f>'EstExp 12-20'!F365</f>
        <v>0</v>
      </c>
      <c r="C7504" s="1578">
        <f t="shared" si="95"/>
        <v>7499</v>
      </c>
      <c r="D7504" s="5" t="s">
        <v>916</v>
      </c>
    </row>
    <row r="7505" spans="1:4" x14ac:dyDescent="0.2">
      <c r="A7505">
        <v>7500</v>
      </c>
      <c r="B7505" s="15">
        <f>'EstExp 12-20'!F367</f>
        <v>0</v>
      </c>
      <c r="C7505" s="1578">
        <f t="shared" si="95"/>
        <v>7500</v>
      </c>
      <c r="D7505" s="5" t="s">
        <v>916</v>
      </c>
    </row>
    <row r="7506" spans="1:4" x14ac:dyDescent="0.2">
      <c r="A7506">
        <v>7501</v>
      </c>
      <c r="B7506" s="15">
        <f>'EstExp 12-20'!F368</f>
        <v>0</v>
      </c>
      <c r="C7506" s="1578">
        <f t="shared" si="95"/>
        <v>7501</v>
      </c>
      <c r="D7506" s="5" t="s">
        <v>916</v>
      </c>
    </row>
    <row r="7507" spans="1:4" x14ac:dyDescent="0.2">
      <c r="A7507">
        <v>7502</v>
      </c>
      <c r="B7507" s="15">
        <f>'EstExp 12-20'!F369</f>
        <v>0</v>
      </c>
      <c r="C7507" s="1578">
        <f t="shared" si="95"/>
        <v>7502</v>
      </c>
      <c r="D7507" s="5" t="s">
        <v>916</v>
      </c>
    </row>
    <row r="7508" spans="1:4" x14ac:dyDescent="0.2">
      <c r="A7508">
        <v>7503</v>
      </c>
      <c r="B7508" s="15">
        <f>'EstExp 12-20'!F374</f>
        <v>0</v>
      </c>
      <c r="C7508" s="1578">
        <f t="shared" si="95"/>
        <v>7503</v>
      </c>
      <c r="D7508" s="5" t="s">
        <v>916</v>
      </c>
    </row>
    <row r="7509" spans="1:4" x14ac:dyDescent="0.2">
      <c r="A7509">
        <v>7504</v>
      </c>
      <c r="B7509" s="15">
        <f>'EstExp 12-20'!F375</f>
        <v>0</v>
      </c>
      <c r="C7509" s="1578">
        <f t="shared" si="95"/>
        <v>7504</v>
      </c>
      <c r="D7509" s="5" t="s">
        <v>916</v>
      </c>
    </row>
    <row r="7510" spans="1:4" x14ac:dyDescent="0.2">
      <c r="A7510">
        <v>7505</v>
      </c>
      <c r="B7510" s="15">
        <f>'EstExp 12-20'!F376</f>
        <v>0</v>
      </c>
      <c r="C7510" s="1578">
        <f t="shared" si="95"/>
        <v>7505</v>
      </c>
      <c r="D7510" s="5" t="s">
        <v>916</v>
      </c>
    </row>
    <row r="7511" spans="1:4" x14ac:dyDescent="0.2">
      <c r="A7511">
        <v>7506</v>
      </c>
      <c r="B7511" s="15">
        <f>'EstExp 12-20'!F378</f>
        <v>0</v>
      </c>
      <c r="C7511" s="1578">
        <f t="shared" si="95"/>
        <v>7506</v>
      </c>
      <c r="D7511" s="5" t="s">
        <v>916</v>
      </c>
    </row>
    <row r="7512" spans="1:4" x14ac:dyDescent="0.2">
      <c r="A7512">
        <v>7507</v>
      </c>
      <c r="B7512" s="15">
        <f>'EstExp 12-20'!F379</f>
        <v>0</v>
      </c>
      <c r="C7512" s="1578">
        <f t="shared" si="95"/>
        <v>7507</v>
      </c>
      <c r="D7512" s="5" t="s">
        <v>916</v>
      </c>
    </row>
    <row r="7513" spans="1:4" x14ac:dyDescent="0.2">
      <c r="A7513">
        <v>7508</v>
      </c>
      <c r="B7513" s="15">
        <f>'EstExp 12-20'!F380</f>
        <v>0</v>
      </c>
      <c r="C7513" s="1578">
        <f t="shared" si="95"/>
        <v>7508</v>
      </c>
      <c r="D7513" s="5" t="s">
        <v>916</v>
      </c>
    </row>
    <row r="7514" spans="1:4" x14ac:dyDescent="0.2">
      <c r="A7514">
        <v>7509</v>
      </c>
      <c r="B7514" s="15">
        <f>'EstExp 12-20'!F381</f>
        <v>0</v>
      </c>
      <c r="C7514" s="1578">
        <f t="shared" si="95"/>
        <v>7509</v>
      </c>
      <c r="D7514" s="5" t="s">
        <v>916</v>
      </c>
    </row>
    <row r="7515" spans="1:4" x14ac:dyDescent="0.2">
      <c r="A7515">
        <v>7510</v>
      </c>
      <c r="B7515" s="15">
        <f>'EstExp 12-20'!F382</f>
        <v>0</v>
      </c>
      <c r="C7515" s="1578">
        <f t="shared" si="95"/>
        <v>7510</v>
      </c>
      <c r="D7515" s="5" t="s">
        <v>916</v>
      </c>
    </row>
    <row r="7516" spans="1:4" x14ac:dyDescent="0.2">
      <c r="A7516">
        <v>7511</v>
      </c>
      <c r="B7516" s="15">
        <f>'EstExp 12-20'!F383</f>
        <v>0</v>
      </c>
      <c r="C7516" s="1578">
        <f t="shared" si="95"/>
        <v>7511</v>
      </c>
      <c r="D7516" s="5" t="s">
        <v>916</v>
      </c>
    </row>
    <row r="7517" spans="1:4" x14ac:dyDescent="0.2">
      <c r="A7517">
        <v>7512</v>
      </c>
      <c r="B7517" s="15">
        <f>'EstExp 12-20'!F384</f>
        <v>0</v>
      </c>
      <c r="C7517" s="1578">
        <f t="shared" si="95"/>
        <v>7512</v>
      </c>
      <c r="D7517" s="5" t="s">
        <v>916</v>
      </c>
    </row>
    <row r="7518" spans="1:4" x14ac:dyDescent="0.2">
      <c r="A7518">
        <v>7513</v>
      </c>
      <c r="B7518" s="15">
        <f>'EstExp 12-20'!F386</f>
        <v>0</v>
      </c>
      <c r="C7518" s="1578">
        <f t="shared" si="95"/>
        <v>7513</v>
      </c>
      <c r="D7518" s="5" t="s">
        <v>916</v>
      </c>
    </row>
    <row r="7519" spans="1:4" x14ac:dyDescent="0.2">
      <c r="A7519">
        <v>7514</v>
      </c>
      <c r="B7519" s="15">
        <f>'EstExp 12-20'!F387</f>
        <v>0</v>
      </c>
      <c r="C7519" s="1578">
        <f t="shared" si="95"/>
        <v>7514</v>
      </c>
      <c r="D7519" s="5" t="s">
        <v>916</v>
      </c>
    </row>
    <row r="7520" spans="1:4" x14ac:dyDescent="0.2">
      <c r="A7520">
        <v>7515</v>
      </c>
      <c r="B7520" s="15">
        <f>'EstExp 12-20'!F388</f>
        <v>0</v>
      </c>
      <c r="C7520" s="1578">
        <f t="shared" si="95"/>
        <v>7515</v>
      </c>
      <c r="D7520" s="5" t="s">
        <v>916</v>
      </c>
    </row>
    <row r="7521" spans="1:4" x14ac:dyDescent="0.2">
      <c r="A7521">
        <v>7516</v>
      </c>
      <c r="B7521" s="15">
        <f>'EstExp 12-20'!F389</f>
        <v>0</v>
      </c>
      <c r="C7521" s="1578">
        <f t="shared" si="95"/>
        <v>7516</v>
      </c>
      <c r="D7521" s="5" t="s">
        <v>916</v>
      </c>
    </row>
    <row r="7522" spans="1:4" x14ac:dyDescent="0.2">
      <c r="A7522">
        <v>7517</v>
      </c>
      <c r="B7522" s="15">
        <f>'EstExp 12-20'!F390</f>
        <v>0</v>
      </c>
      <c r="C7522" s="1578">
        <f t="shared" si="95"/>
        <v>7517</v>
      </c>
      <c r="D7522" s="5" t="s">
        <v>916</v>
      </c>
    </row>
    <row r="7523" spans="1:4" x14ac:dyDescent="0.2">
      <c r="A7523">
        <v>7518</v>
      </c>
      <c r="B7523" s="15">
        <f>'EstExp 12-20'!F391</f>
        <v>0</v>
      </c>
      <c r="C7523" s="1578">
        <f t="shared" si="95"/>
        <v>7518</v>
      </c>
      <c r="D7523" s="5" t="s">
        <v>916</v>
      </c>
    </row>
    <row r="7524" spans="1:4" x14ac:dyDescent="0.2">
      <c r="A7524">
        <v>7519</v>
      </c>
      <c r="B7524" s="15">
        <f>'EstExp 12-20'!F392</f>
        <v>0</v>
      </c>
      <c r="C7524" s="1578">
        <f t="shared" si="95"/>
        <v>7519</v>
      </c>
      <c r="D7524" s="5" t="s">
        <v>916</v>
      </c>
    </row>
    <row r="7525" spans="1:4" x14ac:dyDescent="0.2">
      <c r="A7525">
        <v>7520</v>
      </c>
      <c r="B7525" s="15">
        <f>'EstExp 12-20'!F393</f>
        <v>0</v>
      </c>
      <c r="C7525" s="1578">
        <f t="shared" si="95"/>
        <v>7520</v>
      </c>
      <c r="D7525" s="5" t="s">
        <v>916</v>
      </c>
    </row>
    <row r="7526" spans="1:4" x14ac:dyDescent="0.2">
      <c r="A7526">
        <v>7521</v>
      </c>
      <c r="B7526" s="15">
        <f>'EstExp 12-20'!F394</f>
        <v>0</v>
      </c>
      <c r="C7526" s="1578">
        <f t="shared" si="95"/>
        <v>7521</v>
      </c>
      <c r="D7526" s="5" t="s">
        <v>916</v>
      </c>
    </row>
    <row r="7527" spans="1:4" x14ac:dyDescent="0.2">
      <c r="A7527">
        <v>7522</v>
      </c>
      <c r="B7527" s="15">
        <f>'EstExp 12-20'!G323</f>
        <v>0</v>
      </c>
      <c r="C7527" s="1578">
        <f t="shared" si="95"/>
        <v>7522</v>
      </c>
      <c r="D7527" s="5" t="s">
        <v>916</v>
      </c>
    </row>
    <row r="7528" spans="1:4" x14ac:dyDescent="0.2">
      <c r="A7528">
        <v>7523</v>
      </c>
      <c r="B7528" s="15">
        <f>'EstExp 12-20'!G325</f>
        <v>0</v>
      </c>
      <c r="C7528" s="1578">
        <f t="shared" si="95"/>
        <v>7523</v>
      </c>
      <c r="D7528" s="5" t="s">
        <v>916</v>
      </c>
    </row>
    <row r="7529" spans="1:4" x14ac:dyDescent="0.2">
      <c r="A7529">
        <v>7524</v>
      </c>
      <c r="B7529" s="15">
        <f>'EstExp 12-20'!G326</f>
        <v>0</v>
      </c>
      <c r="C7529" s="1578">
        <f t="shared" si="95"/>
        <v>7524</v>
      </c>
      <c r="D7529" s="5" t="s">
        <v>916</v>
      </c>
    </row>
    <row r="7530" spans="1:4" x14ac:dyDescent="0.2">
      <c r="A7530">
        <v>7525</v>
      </c>
      <c r="B7530" s="15">
        <f>'EstExp 12-20'!G327</f>
        <v>0</v>
      </c>
      <c r="C7530" s="1578">
        <f t="shared" si="95"/>
        <v>7525</v>
      </c>
      <c r="D7530" s="5" t="s">
        <v>916</v>
      </c>
    </row>
    <row r="7531" spans="1:4" x14ac:dyDescent="0.2">
      <c r="A7531">
        <v>7526</v>
      </c>
      <c r="B7531" s="15">
        <f>'EstExp 12-20'!G328</f>
        <v>0</v>
      </c>
      <c r="C7531" s="1578">
        <f t="shared" si="95"/>
        <v>7526</v>
      </c>
      <c r="D7531" s="5" t="s">
        <v>916</v>
      </c>
    </row>
    <row r="7532" spans="1:4" x14ac:dyDescent="0.2">
      <c r="A7532">
        <v>7527</v>
      </c>
      <c r="B7532" s="15">
        <f>'EstExp 12-20'!G329</f>
        <v>0</v>
      </c>
      <c r="C7532" s="1578">
        <f t="shared" si="95"/>
        <v>7527</v>
      </c>
      <c r="D7532" s="5" t="s">
        <v>916</v>
      </c>
    </row>
    <row r="7533" spans="1:4" x14ac:dyDescent="0.2">
      <c r="A7533">
        <v>7528</v>
      </c>
      <c r="B7533" s="15">
        <f>'EstExp 12-20'!G330</f>
        <v>0</v>
      </c>
      <c r="C7533" s="1578">
        <f t="shared" si="95"/>
        <v>7528</v>
      </c>
      <c r="D7533" s="5" t="s">
        <v>916</v>
      </c>
    </row>
    <row r="7534" spans="1:4" x14ac:dyDescent="0.2">
      <c r="A7534">
        <v>7529</v>
      </c>
      <c r="B7534" s="15">
        <f>'EstExp 12-20'!G331</f>
        <v>0</v>
      </c>
      <c r="C7534" s="1578">
        <f t="shared" si="95"/>
        <v>7529</v>
      </c>
      <c r="D7534" s="5" t="s">
        <v>916</v>
      </c>
    </row>
    <row r="7535" spans="1:4" x14ac:dyDescent="0.2">
      <c r="A7535">
        <v>7530</v>
      </c>
      <c r="B7535" s="15">
        <f>'EstExp 12-20'!G332</f>
        <v>0</v>
      </c>
      <c r="C7535" s="1578">
        <f t="shared" si="95"/>
        <v>7530</v>
      </c>
      <c r="D7535" s="5" t="s">
        <v>916</v>
      </c>
    </row>
    <row r="7536" spans="1:4" x14ac:dyDescent="0.2">
      <c r="A7536">
        <v>7531</v>
      </c>
      <c r="B7536" s="15">
        <f>'EstExp 12-20'!G333</f>
        <v>0</v>
      </c>
      <c r="C7536" s="1578">
        <f t="shared" si="95"/>
        <v>7531</v>
      </c>
      <c r="D7536" s="5" t="s">
        <v>916</v>
      </c>
    </row>
    <row r="7537" spans="1:4" x14ac:dyDescent="0.2">
      <c r="A7537">
        <v>7532</v>
      </c>
      <c r="B7537" s="15">
        <f>'EstExp 12-20'!G334</f>
        <v>0</v>
      </c>
      <c r="C7537" s="1578">
        <f t="shared" si="95"/>
        <v>7532</v>
      </c>
      <c r="D7537" s="5" t="s">
        <v>916</v>
      </c>
    </row>
    <row r="7538" spans="1:4" x14ac:dyDescent="0.2">
      <c r="A7538">
        <v>7533</v>
      </c>
      <c r="B7538" s="15">
        <f>'EstExp 12-20'!G335</f>
        <v>0</v>
      </c>
      <c r="C7538" s="1578">
        <f t="shared" si="95"/>
        <v>7533</v>
      </c>
      <c r="D7538" s="5" t="s">
        <v>916</v>
      </c>
    </row>
    <row r="7539" spans="1:4" x14ac:dyDescent="0.2">
      <c r="A7539">
        <v>7534</v>
      </c>
      <c r="B7539" s="15">
        <f>'EstExp 12-20'!G336</f>
        <v>0</v>
      </c>
      <c r="C7539" s="1578">
        <f t="shared" si="95"/>
        <v>7534</v>
      </c>
      <c r="D7539" s="5" t="s">
        <v>916</v>
      </c>
    </row>
    <row r="7540" spans="1:4" x14ac:dyDescent="0.2">
      <c r="A7540">
        <v>7535</v>
      </c>
      <c r="B7540" s="15">
        <f>'EstExp 12-20'!G337</f>
        <v>0</v>
      </c>
      <c r="C7540" s="1578">
        <f t="shared" si="95"/>
        <v>7535</v>
      </c>
      <c r="D7540" s="5" t="s">
        <v>916</v>
      </c>
    </row>
    <row r="7541" spans="1:4" x14ac:dyDescent="0.2">
      <c r="A7541">
        <v>7536</v>
      </c>
      <c r="B7541" s="15">
        <f>'EstExp 12-20'!G351</f>
        <v>0</v>
      </c>
      <c r="C7541" s="1578">
        <f t="shared" si="95"/>
        <v>7536</v>
      </c>
      <c r="D7541" s="5" t="s">
        <v>916</v>
      </c>
    </row>
    <row r="7542" spans="1:4" x14ac:dyDescent="0.2">
      <c r="A7542">
        <v>7537</v>
      </c>
      <c r="B7542" s="15">
        <f>'EstExp 12-20'!G354</f>
        <v>0</v>
      </c>
      <c r="C7542" s="1578">
        <f t="shared" si="95"/>
        <v>7537</v>
      </c>
      <c r="D7542" s="5" t="s">
        <v>916</v>
      </c>
    </row>
    <row r="7543" spans="1:4" x14ac:dyDescent="0.2">
      <c r="A7543">
        <v>7538</v>
      </c>
      <c r="B7543" s="15">
        <f>'EstExp 12-20'!G355</f>
        <v>0</v>
      </c>
      <c r="C7543" s="1578">
        <f t="shared" si="95"/>
        <v>7538</v>
      </c>
      <c r="D7543" s="5" t="s">
        <v>916</v>
      </c>
    </row>
    <row r="7544" spans="1:4" x14ac:dyDescent="0.2">
      <c r="A7544">
        <v>7539</v>
      </c>
      <c r="B7544" s="15">
        <f>'EstExp 12-20'!G356</f>
        <v>0</v>
      </c>
      <c r="C7544" s="1578">
        <f t="shared" si="95"/>
        <v>7539</v>
      </c>
      <c r="D7544" s="5" t="s">
        <v>916</v>
      </c>
    </row>
    <row r="7545" spans="1:4" x14ac:dyDescent="0.2">
      <c r="A7545">
        <v>7540</v>
      </c>
      <c r="B7545" s="15">
        <f>'EstExp 12-20'!G357</f>
        <v>0</v>
      </c>
      <c r="C7545" s="1578">
        <f t="shared" si="95"/>
        <v>7540</v>
      </c>
      <c r="D7545" s="5" t="s">
        <v>916</v>
      </c>
    </row>
    <row r="7546" spans="1:4" x14ac:dyDescent="0.2">
      <c r="A7546">
        <v>7541</v>
      </c>
      <c r="B7546" s="15">
        <f>'EstExp 12-20'!G358</f>
        <v>0</v>
      </c>
      <c r="C7546" s="1578">
        <f t="shared" si="95"/>
        <v>7541</v>
      </c>
      <c r="D7546" s="5" t="s">
        <v>916</v>
      </c>
    </row>
    <row r="7547" spans="1:4" x14ac:dyDescent="0.2">
      <c r="A7547">
        <v>7542</v>
      </c>
      <c r="B7547" s="15">
        <f>'EstExp 12-20'!G359</f>
        <v>0</v>
      </c>
      <c r="C7547" s="1578">
        <f t="shared" si="95"/>
        <v>7542</v>
      </c>
      <c r="D7547" s="5" t="s">
        <v>916</v>
      </c>
    </row>
    <row r="7548" spans="1:4" x14ac:dyDescent="0.2">
      <c r="A7548">
        <v>7543</v>
      </c>
      <c r="B7548" s="15">
        <f>'EstExp 12-20'!G360</f>
        <v>0</v>
      </c>
      <c r="C7548" s="1578">
        <f t="shared" si="95"/>
        <v>7543</v>
      </c>
      <c r="D7548" s="5" t="s">
        <v>916</v>
      </c>
    </row>
    <row r="7549" spans="1:4" x14ac:dyDescent="0.2">
      <c r="A7549">
        <v>7544</v>
      </c>
      <c r="B7549" s="15">
        <f>'EstExp 12-20'!G363</f>
        <v>0</v>
      </c>
      <c r="C7549" s="1578">
        <f t="shared" si="95"/>
        <v>7544</v>
      </c>
      <c r="D7549" s="5" t="s">
        <v>916</v>
      </c>
    </row>
    <row r="7550" spans="1:4" x14ac:dyDescent="0.2">
      <c r="A7550">
        <v>7545</v>
      </c>
      <c r="B7550" s="15">
        <f>'EstExp 12-20'!G364</f>
        <v>0</v>
      </c>
      <c r="C7550" s="1578">
        <f t="shared" si="95"/>
        <v>7545</v>
      </c>
      <c r="D7550" s="5" t="s">
        <v>916</v>
      </c>
    </row>
    <row r="7551" spans="1:4" x14ac:dyDescent="0.2">
      <c r="A7551">
        <v>7546</v>
      </c>
      <c r="B7551" s="15">
        <f>'EstExp 12-20'!G365</f>
        <v>0</v>
      </c>
      <c r="C7551" s="1578">
        <f t="shared" si="95"/>
        <v>7546</v>
      </c>
      <c r="D7551" s="5" t="s">
        <v>916</v>
      </c>
    </row>
    <row r="7552" spans="1:4" x14ac:dyDescent="0.2">
      <c r="A7552">
        <v>7547</v>
      </c>
      <c r="B7552" s="15">
        <f>'EstExp 12-20'!G367</f>
        <v>0</v>
      </c>
      <c r="C7552" s="1578">
        <f t="shared" si="95"/>
        <v>7547</v>
      </c>
      <c r="D7552" s="5" t="s">
        <v>916</v>
      </c>
    </row>
    <row r="7553" spans="1:4" x14ac:dyDescent="0.2">
      <c r="A7553">
        <v>7548</v>
      </c>
      <c r="B7553" s="15">
        <f>'EstExp 12-20'!G368</f>
        <v>0</v>
      </c>
      <c r="C7553" s="1578">
        <f t="shared" si="95"/>
        <v>7548</v>
      </c>
      <c r="D7553" s="5" t="s">
        <v>916</v>
      </c>
    </row>
    <row r="7554" spans="1:4" x14ac:dyDescent="0.2">
      <c r="A7554">
        <v>7549</v>
      </c>
      <c r="B7554" s="15">
        <f>'EstExp 12-20'!G369</f>
        <v>0</v>
      </c>
      <c r="C7554" s="1578">
        <f t="shared" si="95"/>
        <v>7549</v>
      </c>
      <c r="D7554" s="5" t="s">
        <v>916</v>
      </c>
    </row>
    <row r="7555" spans="1:4" x14ac:dyDescent="0.2">
      <c r="A7555">
        <v>7550</v>
      </c>
      <c r="B7555" s="15">
        <f>'EstExp 12-20'!G374</f>
        <v>0</v>
      </c>
      <c r="C7555" s="1578">
        <f t="shared" si="95"/>
        <v>7550</v>
      </c>
      <c r="D7555" s="5" t="s">
        <v>916</v>
      </c>
    </row>
    <row r="7556" spans="1:4" x14ac:dyDescent="0.2">
      <c r="A7556">
        <v>7551</v>
      </c>
      <c r="B7556" s="15">
        <f>'EstExp 12-20'!G375</f>
        <v>0</v>
      </c>
      <c r="C7556" s="1578">
        <f t="shared" ref="C7556:C7619" si="96">A7556-B7556</f>
        <v>7551</v>
      </c>
      <c r="D7556" s="5" t="s">
        <v>916</v>
      </c>
    </row>
    <row r="7557" spans="1:4" x14ac:dyDescent="0.2">
      <c r="A7557">
        <v>7552</v>
      </c>
      <c r="B7557" s="15">
        <f>'EstExp 12-20'!G376</f>
        <v>0</v>
      </c>
      <c r="C7557" s="1578">
        <f t="shared" si="96"/>
        <v>7552</v>
      </c>
      <c r="D7557" s="5" t="s">
        <v>916</v>
      </c>
    </row>
    <row r="7558" spans="1:4" x14ac:dyDescent="0.2">
      <c r="A7558">
        <v>7553</v>
      </c>
      <c r="B7558" s="15">
        <f>'EstExp 12-20'!G378</f>
        <v>0</v>
      </c>
      <c r="C7558" s="1578">
        <f t="shared" si="96"/>
        <v>7553</v>
      </c>
      <c r="D7558" s="5" t="s">
        <v>916</v>
      </c>
    </row>
    <row r="7559" spans="1:4" x14ac:dyDescent="0.2">
      <c r="A7559">
        <v>7554</v>
      </c>
      <c r="B7559" s="15">
        <f>'EstExp 12-20'!G379</f>
        <v>0</v>
      </c>
      <c r="C7559" s="1578">
        <f t="shared" si="96"/>
        <v>7554</v>
      </c>
      <c r="D7559" s="5" t="s">
        <v>916</v>
      </c>
    </row>
    <row r="7560" spans="1:4" x14ac:dyDescent="0.2">
      <c r="A7560">
        <v>7555</v>
      </c>
      <c r="B7560" s="15">
        <f>'EstExp 12-20'!G380</f>
        <v>0</v>
      </c>
      <c r="C7560" s="1578">
        <f t="shared" si="96"/>
        <v>7555</v>
      </c>
      <c r="D7560" s="5" t="s">
        <v>916</v>
      </c>
    </row>
    <row r="7561" spans="1:4" x14ac:dyDescent="0.2">
      <c r="A7561">
        <v>7556</v>
      </c>
      <c r="B7561" s="15">
        <f>'EstExp 12-20'!G381</f>
        <v>0</v>
      </c>
      <c r="C7561" s="1578">
        <f t="shared" si="96"/>
        <v>7556</v>
      </c>
      <c r="D7561" s="5" t="s">
        <v>916</v>
      </c>
    </row>
    <row r="7562" spans="1:4" x14ac:dyDescent="0.2">
      <c r="A7562">
        <v>7557</v>
      </c>
      <c r="B7562" s="15">
        <f>'EstExp 12-20'!G382</f>
        <v>0</v>
      </c>
      <c r="C7562" s="1578">
        <f t="shared" si="96"/>
        <v>7557</v>
      </c>
      <c r="D7562" s="5" t="s">
        <v>916</v>
      </c>
    </row>
    <row r="7563" spans="1:4" x14ac:dyDescent="0.2">
      <c r="A7563">
        <v>7558</v>
      </c>
      <c r="B7563" s="15">
        <f>'EstExp 12-20'!G383</f>
        <v>0</v>
      </c>
      <c r="C7563" s="1578">
        <f t="shared" si="96"/>
        <v>7558</v>
      </c>
      <c r="D7563" s="5" t="s">
        <v>916</v>
      </c>
    </row>
    <row r="7564" spans="1:4" x14ac:dyDescent="0.2">
      <c r="A7564">
        <v>7559</v>
      </c>
      <c r="B7564" s="15">
        <f>'EstExp 12-20'!G384</f>
        <v>0</v>
      </c>
      <c r="C7564" s="1578">
        <f t="shared" si="96"/>
        <v>7559</v>
      </c>
      <c r="D7564" s="5" t="s">
        <v>916</v>
      </c>
    </row>
    <row r="7565" spans="1:4" x14ac:dyDescent="0.2">
      <c r="A7565">
        <v>7560</v>
      </c>
      <c r="B7565" s="15">
        <f>'EstExp 12-20'!G386</f>
        <v>0</v>
      </c>
      <c r="C7565" s="1578">
        <f t="shared" si="96"/>
        <v>7560</v>
      </c>
      <c r="D7565" s="5" t="s">
        <v>916</v>
      </c>
    </row>
    <row r="7566" spans="1:4" x14ac:dyDescent="0.2">
      <c r="A7566">
        <v>7561</v>
      </c>
      <c r="B7566" s="15">
        <f>'EstExp 12-20'!G387</f>
        <v>0</v>
      </c>
      <c r="C7566" s="1578">
        <f t="shared" si="96"/>
        <v>7561</v>
      </c>
      <c r="D7566" s="5" t="s">
        <v>916</v>
      </c>
    </row>
    <row r="7567" spans="1:4" x14ac:dyDescent="0.2">
      <c r="A7567">
        <v>7562</v>
      </c>
      <c r="B7567" s="15">
        <f>'EstExp 12-20'!G388</f>
        <v>0</v>
      </c>
      <c r="C7567" s="1578">
        <f t="shared" si="96"/>
        <v>7562</v>
      </c>
      <c r="D7567" s="5" t="s">
        <v>916</v>
      </c>
    </row>
    <row r="7568" spans="1:4" x14ac:dyDescent="0.2">
      <c r="A7568">
        <v>7563</v>
      </c>
      <c r="B7568" s="15">
        <f>'EstExp 12-20'!G389</f>
        <v>0</v>
      </c>
      <c r="C7568" s="1578">
        <f t="shared" si="96"/>
        <v>7563</v>
      </c>
      <c r="D7568" s="5" t="s">
        <v>916</v>
      </c>
    </row>
    <row r="7569" spans="1:4" x14ac:dyDescent="0.2">
      <c r="A7569">
        <v>7564</v>
      </c>
      <c r="B7569" s="15">
        <f>'EstExp 12-20'!G390</f>
        <v>0</v>
      </c>
      <c r="C7569" s="1578">
        <f t="shared" si="96"/>
        <v>7564</v>
      </c>
      <c r="D7569" s="5" t="s">
        <v>916</v>
      </c>
    </row>
    <row r="7570" spans="1:4" x14ac:dyDescent="0.2">
      <c r="A7570">
        <v>7565</v>
      </c>
      <c r="B7570" s="15">
        <f>'EstExp 12-20'!G391</f>
        <v>0</v>
      </c>
      <c r="C7570" s="1578">
        <f t="shared" si="96"/>
        <v>7565</v>
      </c>
      <c r="D7570" s="5" t="s">
        <v>916</v>
      </c>
    </row>
    <row r="7571" spans="1:4" x14ac:dyDescent="0.2">
      <c r="A7571">
        <v>7566</v>
      </c>
      <c r="B7571" s="15">
        <f>'EstExp 12-20'!G392</f>
        <v>0</v>
      </c>
      <c r="C7571" s="1578">
        <f t="shared" si="96"/>
        <v>7566</v>
      </c>
      <c r="D7571" s="5" t="s">
        <v>916</v>
      </c>
    </row>
    <row r="7572" spans="1:4" x14ac:dyDescent="0.2">
      <c r="A7572">
        <v>7567</v>
      </c>
      <c r="B7572" s="15">
        <f>'EstExp 12-20'!G393</f>
        <v>0</v>
      </c>
      <c r="C7572" s="1578">
        <f t="shared" si="96"/>
        <v>7567</v>
      </c>
      <c r="D7572" s="5" t="s">
        <v>916</v>
      </c>
    </row>
    <row r="7573" spans="1:4" x14ac:dyDescent="0.2">
      <c r="A7573">
        <v>7568</v>
      </c>
      <c r="B7573" s="15">
        <f>'EstExp 12-20'!G394</f>
        <v>0</v>
      </c>
      <c r="C7573" s="1578">
        <f t="shared" si="96"/>
        <v>7568</v>
      </c>
      <c r="D7573" s="5" t="s">
        <v>916</v>
      </c>
    </row>
    <row r="7574" spans="1:4" x14ac:dyDescent="0.2">
      <c r="A7574">
        <v>7569</v>
      </c>
      <c r="B7574" s="15">
        <f>'EstExp 12-20'!H323</f>
        <v>0</v>
      </c>
      <c r="C7574" s="1578">
        <f t="shared" si="96"/>
        <v>7569</v>
      </c>
      <c r="D7574" s="5" t="s">
        <v>916</v>
      </c>
    </row>
    <row r="7575" spans="1:4" x14ac:dyDescent="0.2">
      <c r="A7575">
        <v>7570</v>
      </c>
      <c r="B7575" s="15">
        <f>'EstExp 12-20'!H325</f>
        <v>0</v>
      </c>
      <c r="C7575" s="1578">
        <f t="shared" si="96"/>
        <v>7570</v>
      </c>
      <c r="D7575" s="5" t="s">
        <v>916</v>
      </c>
    </row>
    <row r="7576" spans="1:4" x14ac:dyDescent="0.2">
      <c r="A7576">
        <v>7571</v>
      </c>
      <c r="B7576" s="15">
        <f>'EstExp 12-20'!H326</f>
        <v>0</v>
      </c>
      <c r="C7576" s="1578">
        <f t="shared" si="96"/>
        <v>7571</v>
      </c>
      <c r="D7576" s="5" t="s">
        <v>916</v>
      </c>
    </row>
    <row r="7577" spans="1:4" x14ac:dyDescent="0.2">
      <c r="A7577">
        <v>7572</v>
      </c>
      <c r="B7577" s="15">
        <f>'EstExp 12-20'!H327</f>
        <v>0</v>
      </c>
      <c r="C7577" s="1578">
        <f t="shared" si="96"/>
        <v>7572</v>
      </c>
      <c r="D7577" s="5" t="s">
        <v>916</v>
      </c>
    </row>
    <row r="7578" spans="1:4" x14ac:dyDescent="0.2">
      <c r="A7578">
        <v>7573</v>
      </c>
      <c r="B7578" s="15">
        <f>'EstExp 12-20'!H328</f>
        <v>0</v>
      </c>
      <c r="C7578" s="1578">
        <f t="shared" si="96"/>
        <v>7573</v>
      </c>
      <c r="D7578" s="5" t="s">
        <v>916</v>
      </c>
    </row>
    <row r="7579" spans="1:4" x14ac:dyDescent="0.2">
      <c r="A7579">
        <v>7574</v>
      </c>
      <c r="B7579" s="15">
        <f>'EstExp 12-20'!H329</f>
        <v>0</v>
      </c>
      <c r="C7579" s="1578">
        <f t="shared" si="96"/>
        <v>7574</v>
      </c>
      <c r="D7579" s="5" t="s">
        <v>916</v>
      </c>
    </row>
    <row r="7580" spans="1:4" x14ac:dyDescent="0.2">
      <c r="A7580">
        <v>7575</v>
      </c>
      <c r="B7580" s="15">
        <f>'EstExp 12-20'!H330</f>
        <v>0</v>
      </c>
      <c r="C7580" s="1578">
        <f t="shared" si="96"/>
        <v>7575</v>
      </c>
      <c r="D7580" s="5" t="s">
        <v>916</v>
      </c>
    </row>
    <row r="7581" spans="1:4" x14ac:dyDescent="0.2">
      <c r="A7581">
        <v>7576</v>
      </c>
      <c r="B7581" s="15">
        <f>'EstExp 12-20'!H331</f>
        <v>0</v>
      </c>
      <c r="C7581" s="1578">
        <f t="shared" si="96"/>
        <v>7576</v>
      </c>
      <c r="D7581" s="5" t="s">
        <v>916</v>
      </c>
    </row>
    <row r="7582" spans="1:4" x14ac:dyDescent="0.2">
      <c r="A7582">
        <v>7577</v>
      </c>
      <c r="B7582" s="15">
        <f>'EstExp 12-20'!H332</f>
        <v>0</v>
      </c>
      <c r="C7582" s="1578">
        <f t="shared" si="96"/>
        <v>7577</v>
      </c>
      <c r="D7582" s="5" t="s">
        <v>916</v>
      </c>
    </row>
    <row r="7583" spans="1:4" x14ac:dyDescent="0.2">
      <c r="A7583">
        <v>7578</v>
      </c>
      <c r="B7583" s="15">
        <f>'EstExp 12-20'!H333</f>
        <v>0</v>
      </c>
      <c r="C7583" s="1578">
        <f t="shared" si="96"/>
        <v>7578</v>
      </c>
      <c r="D7583" s="5" t="s">
        <v>916</v>
      </c>
    </row>
    <row r="7584" spans="1:4" x14ac:dyDescent="0.2">
      <c r="A7584">
        <v>7579</v>
      </c>
      <c r="B7584" s="15">
        <f>'EstExp 12-20'!H334</f>
        <v>0</v>
      </c>
      <c r="C7584" s="1578">
        <f t="shared" si="96"/>
        <v>7579</v>
      </c>
      <c r="D7584" s="5" t="s">
        <v>916</v>
      </c>
    </row>
    <row r="7585" spans="1:4" x14ac:dyDescent="0.2">
      <c r="A7585">
        <v>7580</v>
      </c>
      <c r="B7585" s="15">
        <f>'EstExp 12-20'!H335</f>
        <v>0</v>
      </c>
      <c r="C7585" s="1578">
        <f t="shared" si="96"/>
        <v>7580</v>
      </c>
      <c r="D7585" s="5" t="s">
        <v>916</v>
      </c>
    </row>
    <row r="7586" spans="1:4" x14ac:dyDescent="0.2">
      <c r="A7586">
        <v>7581</v>
      </c>
      <c r="B7586" s="15">
        <f>'EstExp 12-20'!H336</f>
        <v>0</v>
      </c>
      <c r="C7586" s="1578">
        <f t="shared" si="96"/>
        <v>7581</v>
      </c>
      <c r="D7586" s="5" t="s">
        <v>916</v>
      </c>
    </row>
    <row r="7587" spans="1:4" x14ac:dyDescent="0.2">
      <c r="A7587">
        <v>7582</v>
      </c>
      <c r="B7587" s="15">
        <f>'EstExp 12-20'!H337</f>
        <v>0</v>
      </c>
      <c r="C7587" s="1578">
        <f t="shared" si="96"/>
        <v>7582</v>
      </c>
      <c r="D7587" s="5" t="s">
        <v>916</v>
      </c>
    </row>
    <row r="7588" spans="1:4" x14ac:dyDescent="0.2">
      <c r="A7588">
        <v>7583</v>
      </c>
      <c r="B7588" s="15">
        <f>'EstExp 12-20'!H338</f>
        <v>0</v>
      </c>
      <c r="C7588" s="1578">
        <f t="shared" si="96"/>
        <v>7583</v>
      </c>
      <c r="D7588" s="5" t="s">
        <v>916</v>
      </c>
    </row>
    <row r="7589" spans="1:4" x14ac:dyDescent="0.2">
      <c r="A7589">
        <v>7584</v>
      </c>
      <c r="B7589" s="15">
        <f>'EstExp 12-20'!H339</f>
        <v>0</v>
      </c>
      <c r="C7589" s="1578">
        <f t="shared" si="96"/>
        <v>7584</v>
      </c>
      <c r="D7589" s="5" t="s">
        <v>916</v>
      </c>
    </row>
    <row r="7590" spans="1:4" x14ac:dyDescent="0.2">
      <c r="A7590">
        <v>7585</v>
      </c>
      <c r="B7590" s="15">
        <f>'EstExp 12-20'!H340</f>
        <v>0</v>
      </c>
      <c r="C7590" s="1578">
        <f t="shared" si="96"/>
        <v>7585</v>
      </c>
      <c r="D7590" s="5" t="s">
        <v>916</v>
      </c>
    </row>
    <row r="7591" spans="1:4" x14ac:dyDescent="0.2">
      <c r="A7591">
        <v>7586</v>
      </c>
      <c r="B7591" s="15">
        <f>'EstExp 12-20'!H341</f>
        <v>0</v>
      </c>
      <c r="C7591" s="1578">
        <f t="shared" si="96"/>
        <v>7586</v>
      </c>
      <c r="D7591" s="5" t="s">
        <v>916</v>
      </c>
    </row>
    <row r="7592" spans="1:4" x14ac:dyDescent="0.2">
      <c r="A7592">
        <v>7587</v>
      </c>
      <c r="B7592" s="15">
        <f>'EstExp 12-20'!H342</f>
        <v>0</v>
      </c>
      <c r="C7592" s="1578">
        <f t="shared" si="96"/>
        <v>7587</v>
      </c>
      <c r="D7592" s="5" t="s">
        <v>916</v>
      </c>
    </row>
    <row r="7593" spans="1:4" x14ac:dyDescent="0.2">
      <c r="A7593">
        <v>7588</v>
      </c>
      <c r="B7593" s="15">
        <f>'EstExp 12-20'!H343</f>
        <v>0</v>
      </c>
      <c r="C7593" s="1578">
        <f t="shared" si="96"/>
        <v>7588</v>
      </c>
      <c r="D7593" s="5" t="s">
        <v>916</v>
      </c>
    </row>
    <row r="7594" spans="1:4" x14ac:dyDescent="0.2">
      <c r="A7594">
        <v>7589</v>
      </c>
      <c r="B7594" s="15">
        <f>'EstExp 12-20'!H344</f>
        <v>0</v>
      </c>
      <c r="C7594" s="1578">
        <f t="shared" si="96"/>
        <v>7589</v>
      </c>
      <c r="D7594" s="5" t="s">
        <v>916</v>
      </c>
    </row>
    <row r="7595" spans="1:4" x14ac:dyDescent="0.2">
      <c r="A7595">
        <v>7590</v>
      </c>
      <c r="B7595" s="15">
        <f>'EstExp 12-20'!H345</f>
        <v>0</v>
      </c>
      <c r="C7595" s="1578">
        <f t="shared" si="96"/>
        <v>7590</v>
      </c>
      <c r="D7595" s="5" t="s">
        <v>916</v>
      </c>
    </row>
    <row r="7596" spans="1:4" x14ac:dyDescent="0.2">
      <c r="A7596">
        <v>7591</v>
      </c>
      <c r="B7596" s="15">
        <f>'EstExp 12-20'!H346</f>
        <v>0</v>
      </c>
      <c r="C7596" s="1578">
        <f t="shared" si="96"/>
        <v>7591</v>
      </c>
      <c r="D7596" s="5" t="s">
        <v>916</v>
      </c>
    </row>
    <row r="7597" spans="1:4" x14ac:dyDescent="0.2">
      <c r="A7597">
        <v>7592</v>
      </c>
      <c r="B7597" s="15">
        <f>'EstExp 12-20'!H347</f>
        <v>0</v>
      </c>
      <c r="C7597" s="1578">
        <f t="shared" si="96"/>
        <v>7592</v>
      </c>
      <c r="D7597" s="5" t="s">
        <v>916</v>
      </c>
    </row>
    <row r="7598" spans="1:4" x14ac:dyDescent="0.2">
      <c r="A7598">
        <v>7593</v>
      </c>
      <c r="B7598" s="15">
        <f>'EstExp 12-20'!H348</f>
        <v>0</v>
      </c>
      <c r="C7598" s="1578">
        <f t="shared" si="96"/>
        <v>7593</v>
      </c>
      <c r="D7598" s="5" t="s">
        <v>916</v>
      </c>
    </row>
    <row r="7599" spans="1:4" x14ac:dyDescent="0.2">
      <c r="A7599">
        <v>7594</v>
      </c>
      <c r="B7599" s="15">
        <f>'EstExp 12-20'!H349</f>
        <v>0</v>
      </c>
      <c r="C7599" s="1578">
        <f t="shared" si="96"/>
        <v>7594</v>
      </c>
      <c r="D7599" s="5" t="s">
        <v>916</v>
      </c>
    </row>
    <row r="7600" spans="1:4" x14ac:dyDescent="0.2">
      <c r="A7600">
        <v>7595</v>
      </c>
      <c r="B7600" s="15">
        <f>'EstExp 12-20'!H350</f>
        <v>0</v>
      </c>
      <c r="C7600" s="1578">
        <f t="shared" si="96"/>
        <v>7595</v>
      </c>
      <c r="D7600" s="5" t="s">
        <v>916</v>
      </c>
    </row>
    <row r="7601" spans="1:4" x14ac:dyDescent="0.2">
      <c r="A7601">
        <v>7596</v>
      </c>
      <c r="B7601" s="15">
        <f>'EstExp 12-20'!H351</f>
        <v>0</v>
      </c>
      <c r="C7601" s="1578">
        <f t="shared" si="96"/>
        <v>7596</v>
      </c>
      <c r="D7601" s="5" t="s">
        <v>916</v>
      </c>
    </row>
    <row r="7602" spans="1:4" x14ac:dyDescent="0.2">
      <c r="A7602">
        <v>7597</v>
      </c>
      <c r="B7602" s="15">
        <f>'EstExp 12-20'!H354</f>
        <v>0</v>
      </c>
      <c r="C7602" s="1578">
        <f t="shared" si="96"/>
        <v>7597</v>
      </c>
      <c r="D7602" s="5" t="s">
        <v>916</v>
      </c>
    </row>
    <row r="7603" spans="1:4" x14ac:dyDescent="0.2">
      <c r="A7603">
        <v>7598</v>
      </c>
      <c r="B7603" s="15">
        <f>'EstExp 12-20'!H355</f>
        <v>0</v>
      </c>
      <c r="C7603" s="1578">
        <f t="shared" si="96"/>
        <v>7598</v>
      </c>
      <c r="D7603" s="5" t="s">
        <v>916</v>
      </c>
    </row>
    <row r="7604" spans="1:4" x14ac:dyDescent="0.2">
      <c r="A7604">
        <v>7599</v>
      </c>
      <c r="B7604" s="15">
        <f>'EstExp 12-20'!H356</f>
        <v>0</v>
      </c>
      <c r="C7604" s="1578">
        <f t="shared" si="96"/>
        <v>7599</v>
      </c>
      <c r="D7604" s="5" t="s">
        <v>916</v>
      </c>
    </row>
    <row r="7605" spans="1:4" x14ac:dyDescent="0.2">
      <c r="A7605">
        <v>7600</v>
      </c>
      <c r="B7605" s="15">
        <f>'EstExp 12-20'!H357</f>
        <v>0</v>
      </c>
      <c r="C7605" s="1578">
        <f t="shared" si="96"/>
        <v>7600</v>
      </c>
      <c r="D7605" s="5" t="s">
        <v>916</v>
      </c>
    </row>
    <row r="7606" spans="1:4" x14ac:dyDescent="0.2">
      <c r="A7606">
        <v>7601</v>
      </c>
      <c r="B7606" s="15">
        <f>'EstExp 12-20'!H358</f>
        <v>0</v>
      </c>
      <c r="C7606" s="1578">
        <f t="shared" si="96"/>
        <v>7601</v>
      </c>
      <c r="D7606" s="5" t="s">
        <v>916</v>
      </c>
    </row>
    <row r="7607" spans="1:4" x14ac:dyDescent="0.2">
      <c r="A7607">
        <v>7602</v>
      </c>
      <c r="B7607" s="15">
        <f>'EstExp 12-20'!H359</f>
        <v>0</v>
      </c>
      <c r="C7607" s="1578">
        <f t="shared" si="96"/>
        <v>7602</v>
      </c>
      <c r="D7607" s="5" t="s">
        <v>916</v>
      </c>
    </row>
    <row r="7608" spans="1:4" x14ac:dyDescent="0.2">
      <c r="A7608">
        <v>7603</v>
      </c>
      <c r="B7608" s="15">
        <f>'EstExp 12-20'!H360</f>
        <v>0</v>
      </c>
      <c r="C7608" s="1578">
        <f t="shared" si="96"/>
        <v>7603</v>
      </c>
      <c r="D7608" s="5" t="s">
        <v>916</v>
      </c>
    </row>
    <row r="7609" spans="1:4" x14ac:dyDescent="0.2">
      <c r="A7609">
        <v>7604</v>
      </c>
      <c r="B7609" s="15">
        <f>'EstExp 12-20'!H362</f>
        <v>0</v>
      </c>
      <c r="C7609" s="1578">
        <f t="shared" si="96"/>
        <v>7604</v>
      </c>
      <c r="D7609" s="5" t="s">
        <v>916</v>
      </c>
    </row>
    <row r="7610" spans="1:4" x14ac:dyDescent="0.2">
      <c r="A7610">
        <v>7605</v>
      </c>
      <c r="B7610" s="15">
        <f>'EstExp 12-20'!H363</f>
        <v>0</v>
      </c>
      <c r="C7610" s="1578">
        <f t="shared" si="96"/>
        <v>7605</v>
      </c>
      <c r="D7610" s="5" t="s">
        <v>916</v>
      </c>
    </row>
    <row r="7611" spans="1:4" x14ac:dyDescent="0.2">
      <c r="A7611">
        <v>7606</v>
      </c>
      <c r="B7611" s="15">
        <f>'EstExp 12-20'!H364</f>
        <v>0</v>
      </c>
      <c r="C7611" s="1578">
        <f t="shared" si="96"/>
        <v>7606</v>
      </c>
      <c r="D7611" s="5" t="s">
        <v>916</v>
      </c>
    </row>
    <row r="7612" spans="1:4" x14ac:dyDescent="0.2">
      <c r="A7612">
        <v>7607</v>
      </c>
      <c r="B7612" s="15">
        <f>'EstExp 12-20'!H365</f>
        <v>0</v>
      </c>
      <c r="C7612" s="1578">
        <f t="shared" si="96"/>
        <v>7607</v>
      </c>
      <c r="D7612" s="5" t="s">
        <v>916</v>
      </c>
    </row>
    <row r="7613" spans="1:4" x14ac:dyDescent="0.2">
      <c r="A7613">
        <v>7608</v>
      </c>
      <c r="B7613" s="15">
        <f>'EstExp 12-20'!H367</f>
        <v>0</v>
      </c>
      <c r="C7613" s="1578">
        <f t="shared" si="96"/>
        <v>7608</v>
      </c>
      <c r="D7613" s="5" t="s">
        <v>916</v>
      </c>
    </row>
    <row r="7614" spans="1:4" x14ac:dyDescent="0.2">
      <c r="A7614">
        <v>7609</v>
      </c>
      <c r="B7614" s="15">
        <f>'EstExp 12-20'!H368</f>
        <v>0</v>
      </c>
      <c r="C7614" s="1578">
        <f t="shared" si="96"/>
        <v>7609</v>
      </c>
      <c r="D7614" s="5" t="s">
        <v>916</v>
      </c>
    </row>
    <row r="7615" spans="1:4" x14ac:dyDescent="0.2">
      <c r="A7615">
        <v>7610</v>
      </c>
      <c r="B7615" s="15">
        <f>'EstExp 12-20'!H369</f>
        <v>0</v>
      </c>
      <c r="C7615" s="1578">
        <f t="shared" si="96"/>
        <v>7610</v>
      </c>
      <c r="D7615" s="5" t="s">
        <v>916</v>
      </c>
    </row>
    <row r="7616" spans="1:4" x14ac:dyDescent="0.2">
      <c r="A7616">
        <v>7611</v>
      </c>
      <c r="B7616" s="15">
        <f>'EstExp 12-20'!H374</f>
        <v>0</v>
      </c>
      <c r="C7616" s="1578">
        <f t="shared" si="96"/>
        <v>7611</v>
      </c>
      <c r="D7616" s="5" t="s">
        <v>916</v>
      </c>
    </row>
    <row r="7617" spans="1:4" x14ac:dyDescent="0.2">
      <c r="A7617">
        <v>7612</v>
      </c>
      <c r="B7617" s="15">
        <f>'EstExp 12-20'!H375</f>
        <v>0</v>
      </c>
      <c r="C7617" s="1578">
        <f t="shared" si="96"/>
        <v>7612</v>
      </c>
      <c r="D7617" s="5" t="s">
        <v>916</v>
      </c>
    </row>
    <row r="7618" spans="1:4" x14ac:dyDescent="0.2">
      <c r="A7618">
        <v>7613</v>
      </c>
      <c r="B7618" s="15">
        <f>'EstExp 12-20'!H376</f>
        <v>0</v>
      </c>
      <c r="C7618" s="1578">
        <f t="shared" si="96"/>
        <v>7613</v>
      </c>
      <c r="D7618" s="5" t="s">
        <v>916</v>
      </c>
    </row>
    <row r="7619" spans="1:4" x14ac:dyDescent="0.2">
      <c r="A7619">
        <v>7614</v>
      </c>
      <c r="B7619" s="15">
        <f>'EstExp 12-20'!H378</f>
        <v>0</v>
      </c>
      <c r="C7619" s="1578">
        <f t="shared" si="96"/>
        <v>7614</v>
      </c>
      <c r="D7619" s="5" t="s">
        <v>916</v>
      </c>
    </row>
    <row r="7620" spans="1:4" x14ac:dyDescent="0.2">
      <c r="A7620">
        <v>7615</v>
      </c>
      <c r="B7620" s="15">
        <f>'EstExp 12-20'!H379</f>
        <v>0</v>
      </c>
      <c r="C7620" s="1578">
        <f t="shared" ref="C7620:C7683" si="97">A7620-B7620</f>
        <v>7615</v>
      </c>
      <c r="D7620" s="5" t="s">
        <v>916</v>
      </c>
    </row>
    <row r="7621" spans="1:4" x14ac:dyDescent="0.2">
      <c r="A7621">
        <v>7616</v>
      </c>
      <c r="B7621" s="15">
        <f>'EstExp 12-20'!H380</f>
        <v>0</v>
      </c>
      <c r="C7621" s="1578">
        <f t="shared" si="97"/>
        <v>7616</v>
      </c>
      <c r="D7621" s="5" t="s">
        <v>916</v>
      </c>
    </row>
    <row r="7622" spans="1:4" x14ac:dyDescent="0.2">
      <c r="A7622">
        <v>7617</v>
      </c>
      <c r="B7622" s="15">
        <f>'EstExp 12-20'!H381</f>
        <v>0</v>
      </c>
      <c r="C7622" s="1578">
        <f t="shared" si="97"/>
        <v>7617</v>
      </c>
      <c r="D7622" s="5" t="s">
        <v>916</v>
      </c>
    </row>
    <row r="7623" spans="1:4" x14ac:dyDescent="0.2">
      <c r="A7623">
        <v>7618</v>
      </c>
      <c r="B7623" s="15">
        <f>'EstExp 12-20'!H382</f>
        <v>0</v>
      </c>
      <c r="C7623" s="1578">
        <f t="shared" si="97"/>
        <v>7618</v>
      </c>
      <c r="D7623" s="5" t="s">
        <v>916</v>
      </c>
    </row>
    <row r="7624" spans="1:4" x14ac:dyDescent="0.2">
      <c r="A7624">
        <v>7619</v>
      </c>
      <c r="B7624" s="15">
        <f>'EstExp 12-20'!H383</f>
        <v>0</v>
      </c>
      <c r="C7624" s="1578">
        <f t="shared" si="97"/>
        <v>7619</v>
      </c>
      <c r="D7624" s="5" t="s">
        <v>916</v>
      </c>
    </row>
    <row r="7625" spans="1:4" x14ac:dyDescent="0.2">
      <c r="A7625">
        <v>7620</v>
      </c>
      <c r="B7625" s="15">
        <f>'EstExp 12-20'!H384</f>
        <v>0</v>
      </c>
      <c r="C7625" s="1578">
        <f t="shared" si="97"/>
        <v>7620</v>
      </c>
      <c r="D7625" s="5" t="s">
        <v>916</v>
      </c>
    </row>
    <row r="7626" spans="1:4" x14ac:dyDescent="0.2">
      <c r="A7626">
        <v>7621</v>
      </c>
      <c r="B7626" s="15">
        <f>'EstExp 12-20'!H386</f>
        <v>0</v>
      </c>
      <c r="C7626" s="1578">
        <f t="shared" si="97"/>
        <v>7621</v>
      </c>
      <c r="D7626" s="5" t="s">
        <v>916</v>
      </c>
    </row>
    <row r="7627" spans="1:4" x14ac:dyDescent="0.2">
      <c r="A7627">
        <v>7622</v>
      </c>
      <c r="B7627" s="15">
        <f>'EstExp 12-20'!H387</f>
        <v>0</v>
      </c>
      <c r="C7627" s="1578">
        <f t="shared" si="97"/>
        <v>7622</v>
      </c>
      <c r="D7627" s="5" t="s">
        <v>916</v>
      </c>
    </row>
    <row r="7628" spans="1:4" x14ac:dyDescent="0.2">
      <c r="A7628">
        <v>7623</v>
      </c>
      <c r="B7628" s="15">
        <f>'EstExp 12-20'!H388</f>
        <v>0</v>
      </c>
      <c r="C7628" s="1578">
        <f t="shared" si="97"/>
        <v>7623</v>
      </c>
      <c r="D7628" s="5" t="s">
        <v>916</v>
      </c>
    </row>
    <row r="7629" spans="1:4" x14ac:dyDescent="0.2">
      <c r="A7629">
        <v>7624</v>
      </c>
      <c r="B7629" s="15">
        <f>'EstExp 12-20'!H389</f>
        <v>0</v>
      </c>
      <c r="C7629" s="1578">
        <f t="shared" si="97"/>
        <v>7624</v>
      </c>
      <c r="D7629" s="5" t="s">
        <v>916</v>
      </c>
    </row>
    <row r="7630" spans="1:4" x14ac:dyDescent="0.2">
      <c r="A7630">
        <v>7625</v>
      </c>
      <c r="B7630" s="15">
        <f>'EstExp 12-20'!H390</f>
        <v>0</v>
      </c>
      <c r="C7630" s="1578">
        <f t="shared" si="97"/>
        <v>7625</v>
      </c>
      <c r="D7630" s="5" t="s">
        <v>916</v>
      </c>
    </row>
    <row r="7631" spans="1:4" x14ac:dyDescent="0.2">
      <c r="A7631">
        <v>7626</v>
      </c>
      <c r="B7631" s="15">
        <f>'EstExp 12-20'!H391</f>
        <v>0</v>
      </c>
      <c r="C7631" s="1578">
        <f t="shared" si="97"/>
        <v>7626</v>
      </c>
      <c r="D7631" s="5" t="s">
        <v>916</v>
      </c>
    </row>
    <row r="7632" spans="1:4" x14ac:dyDescent="0.2">
      <c r="A7632">
        <v>7627</v>
      </c>
      <c r="B7632" s="15">
        <f>'EstExp 12-20'!H392</f>
        <v>0</v>
      </c>
      <c r="C7632" s="1578">
        <f t="shared" si="97"/>
        <v>7627</v>
      </c>
      <c r="D7632" s="5" t="s">
        <v>916</v>
      </c>
    </row>
    <row r="7633" spans="1:4" x14ac:dyDescent="0.2">
      <c r="A7633">
        <v>7628</v>
      </c>
      <c r="B7633" s="15">
        <f>'EstExp 12-20'!H393</f>
        <v>0</v>
      </c>
      <c r="C7633" s="1578">
        <f t="shared" si="97"/>
        <v>7628</v>
      </c>
      <c r="D7633" s="5" t="s">
        <v>916</v>
      </c>
    </row>
    <row r="7634" spans="1:4" x14ac:dyDescent="0.2">
      <c r="A7634">
        <v>7629</v>
      </c>
      <c r="B7634" s="15">
        <f>'EstExp 12-20'!H394</f>
        <v>0</v>
      </c>
      <c r="C7634" s="1578">
        <f t="shared" si="97"/>
        <v>7629</v>
      </c>
      <c r="D7634" s="5" t="s">
        <v>916</v>
      </c>
    </row>
    <row r="7635" spans="1:4" x14ac:dyDescent="0.2">
      <c r="A7635">
        <v>7630</v>
      </c>
      <c r="B7635" s="15">
        <f>'EstExp 12-20'!H399</f>
        <v>0</v>
      </c>
      <c r="C7635" s="1578">
        <f t="shared" si="97"/>
        <v>7630</v>
      </c>
      <c r="D7635" s="5" t="s">
        <v>916</v>
      </c>
    </row>
    <row r="7636" spans="1:4" x14ac:dyDescent="0.2">
      <c r="A7636">
        <v>7631</v>
      </c>
      <c r="B7636" s="15">
        <f>'EstExp 12-20'!H400</f>
        <v>0</v>
      </c>
      <c r="C7636" s="1578">
        <f t="shared" si="97"/>
        <v>7631</v>
      </c>
      <c r="D7636" s="5" t="s">
        <v>916</v>
      </c>
    </row>
    <row r="7637" spans="1:4" x14ac:dyDescent="0.2">
      <c r="A7637">
        <v>7632</v>
      </c>
      <c r="B7637" s="15">
        <f>'EstExp 12-20'!H401</f>
        <v>0</v>
      </c>
      <c r="C7637" s="1578">
        <f t="shared" si="97"/>
        <v>7632</v>
      </c>
      <c r="D7637" s="5" t="s">
        <v>916</v>
      </c>
    </row>
    <row r="7638" spans="1:4" x14ac:dyDescent="0.2">
      <c r="A7638">
        <v>7633</v>
      </c>
      <c r="B7638" s="15">
        <f>'EstExp 12-20'!H402</f>
        <v>0</v>
      </c>
      <c r="C7638" s="1578">
        <f t="shared" si="97"/>
        <v>7633</v>
      </c>
      <c r="D7638" s="5" t="s">
        <v>916</v>
      </c>
    </row>
    <row r="7639" spans="1:4" x14ac:dyDescent="0.2">
      <c r="A7639" s="3">
        <v>7634</v>
      </c>
      <c r="B7639" s="15"/>
      <c r="C7639" s="1578"/>
      <c r="D7639" s="5" t="s">
        <v>929</v>
      </c>
    </row>
    <row r="7640" spans="1:4" x14ac:dyDescent="0.2">
      <c r="A7640">
        <v>7635</v>
      </c>
      <c r="B7640" s="15">
        <f>'EstExp 12-20'!H404</f>
        <v>0</v>
      </c>
      <c r="C7640" s="1578">
        <f t="shared" si="97"/>
        <v>7635</v>
      </c>
      <c r="D7640" s="5" t="s">
        <v>916</v>
      </c>
    </row>
    <row r="7641" spans="1:4" x14ac:dyDescent="0.2">
      <c r="A7641">
        <v>7636</v>
      </c>
      <c r="B7641" s="15">
        <f>'EstExp 12-20'!H405</f>
        <v>0</v>
      </c>
      <c r="C7641" s="1578">
        <f t="shared" si="97"/>
        <v>7636</v>
      </c>
      <c r="D7641" s="5" t="s">
        <v>916</v>
      </c>
    </row>
    <row r="7642" spans="1:4" x14ac:dyDescent="0.2">
      <c r="A7642">
        <v>7637</v>
      </c>
      <c r="B7642" s="15">
        <f>'EstExp 12-20'!H406</f>
        <v>0</v>
      </c>
      <c r="C7642" s="1578">
        <f t="shared" si="97"/>
        <v>7637</v>
      </c>
      <c r="D7642" s="5" t="s">
        <v>916</v>
      </c>
    </row>
    <row r="7643" spans="1:4" x14ac:dyDescent="0.2">
      <c r="A7643">
        <v>7638</v>
      </c>
      <c r="B7643" s="15">
        <f>'EstExp 12-20'!H407</f>
        <v>0</v>
      </c>
      <c r="C7643" s="1578">
        <f t="shared" si="97"/>
        <v>7638</v>
      </c>
      <c r="D7643" s="5" t="s">
        <v>916</v>
      </c>
    </row>
    <row r="7644" spans="1:4" x14ac:dyDescent="0.2">
      <c r="A7644">
        <v>7639</v>
      </c>
      <c r="B7644" s="15">
        <f>'EstExp 12-20'!H408</f>
        <v>0</v>
      </c>
      <c r="C7644" s="1578">
        <f t="shared" si="97"/>
        <v>7639</v>
      </c>
      <c r="D7644" s="5" t="s">
        <v>916</v>
      </c>
    </row>
    <row r="7645" spans="1:4" x14ac:dyDescent="0.2">
      <c r="A7645">
        <v>7640</v>
      </c>
      <c r="B7645" s="15">
        <f>'EstExp 12-20'!H409</f>
        <v>0</v>
      </c>
      <c r="C7645" s="1578">
        <f t="shared" si="97"/>
        <v>7640</v>
      </c>
      <c r="D7645" s="5" t="s">
        <v>916</v>
      </c>
    </row>
    <row r="7646" spans="1:4" x14ac:dyDescent="0.2">
      <c r="A7646">
        <v>7641</v>
      </c>
      <c r="B7646" s="15">
        <f>'EstExp 12-20'!H410</f>
        <v>0</v>
      </c>
      <c r="C7646" s="1578">
        <f t="shared" si="97"/>
        <v>7641</v>
      </c>
      <c r="D7646" s="5" t="s">
        <v>916</v>
      </c>
    </row>
    <row r="7647" spans="1:4" x14ac:dyDescent="0.2">
      <c r="A7647">
        <v>7642</v>
      </c>
      <c r="B7647" s="15">
        <f>'EstExp 12-20'!H411</f>
        <v>0</v>
      </c>
      <c r="C7647" s="1578">
        <f t="shared" si="97"/>
        <v>7642</v>
      </c>
      <c r="D7647" s="5" t="s">
        <v>916</v>
      </c>
    </row>
    <row r="7648" spans="1:4" x14ac:dyDescent="0.2">
      <c r="A7648">
        <v>7643</v>
      </c>
      <c r="B7648" s="15">
        <f>'EstExp 12-20'!H412</f>
        <v>0</v>
      </c>
      <c r="C7648" s="1578">
        <f t="shared" si="97"/>
        <v>7643</v>
      </c>
      <c r="D7648" s="5" t="s">
        <v>916</v>
      </c>
    </row>
    <row r="7649" spans="1:4" x14ac:dyDescent="0.2">
      <c r="A7649">
        <v>7644</v>
      </c>
      <c r="B7649" s="15">
        <f>'EstExp 12-20'!H413</f>
        <v>0</v>
      </c>
      <c r="C7649" s="1578">
        <f t="shared" si="97"/>
        <v>7644</v>
      </c>
      <c r="D7649" s="5" t="s">
        <v>916</v>
      </c>
    </row>
    <row r="7650" spans="1:4" x14ac:dyDescent="0.2">
      <c r="A7650">
        <v>7645</v>
      </c>
      <c r="B7650" s="15">
        <f>'EstExp 12-20'!H414</f>
        <v>0</v>
      </c>
      <c r="C7650" s="1578">
        <f t="shared" si="97"/>
        <v>7645</v>
      </c>
      <c r="D7650" s="5" t="s">
        <v>916</v>
      </c>
    </row>
    <row r="7651" spans="1:4" x14ac:dyDescent="0.2">
      <c r="A7651">
        <v>7646</v>
      </c>
      <c r="B7651" s="15">
        <f>'EstExp 12-20'!H415</f>
        <v>0</v>
      </c>
      <c r="C7651" s="1578">
        <f t="shared" si="97"/>
        <v>7646</v>
      </c>
      <c r="D7651" s="5" t="s">
        <v>916</v>
      </c>
    </row>
    <row r="7652" spans="1:4" x14ac:dyDescent="0.2">
      <c r="A7652">
        <v>7647</v>
      </c>
      <c r="B7652" s="15">
        <f>'EstExp 12-20'!H416</f>
        <v>0</v>
      </c>
      <c r="C7652" s="1578">
        <f t="shared" si="97"/>
        <v>7647</v>
      </c>
      <c r="D7652" s="5" t="s">
        <v>916</v>
      </c>
    </row>
    <row r="7653" spans="1:4" x14ac:dyDescent="0.2">
      <c r="A7653">
        <v>7648</v>
      </c>
      <c r="B7653" s="15">
        <f>'EstExp 12-20'!H417</f>
        <v>0</v>
      </c>
      <c r="C7653" s="1578">
        <f t="shared" si="97"/>
        <v>7648</v>
      </c>
      <c r="D7653" s="5" t="s">
        <v>916</v>
      </c>
    </row>
    <row r="7654" spans="1:4" x14ac:dyDescent="0.2">
      <c r="A7654">
        <v>7649</v>
      </c>
      <c r="B7654" s="15">
        <f>'EstExp 12-20'!H418</f>
        <v>0</v>
      </c>
      <c r="C7654" s="1578">
        <f t="shared" si="97"/>
        <v>7649</v>
      </c>
      <c r="D7654" s="5" t="s">
        <v>916</v>
      </c>
    </row>
    <row r="7655" spans="1:4" x14ac:dyDescent="0.2">
      <c r="A7655">
        <v>7650</v>
      </c>
      <c r="B7655" s="15">
        <f>'EstExp 12-20'!H419</f>
        <v>0</v>
      </c>
      <c r="C7655" s="1578">
        <f t="shared" si="97"/>
        <v>7650</v>
      </c>
      <c r="D7655" s="5" t="s">
        <v>916</v>
      </c>
    </row>
    <row r="7656" spans="1:4" x14ac:dyDescent="0.2">
      <c r="A7656">
        <v>7651</v>
      </c>
      <c r="B7656" s="15">
        <f>'EstExp 12-20'!H420</f>
        <v>0</v>
      </c>
      <c r="C7656" s="1578">
        <f t="shared" si="97"/>
        <v>7651</v>
      </c>
      <c r="D7656" s="5" t="s">
        <v>916</v>
      </c>
    </row>
    <row r="7657" spans="1:4" x14ac:dyDescent="0.2">
      <c r="A7657">
        <v>7652</v>
      </c>
      <c r="B7657" s="15">
        <f>'EstExp 12-20'!I323</f>
        <v>0</v>
      </c>
      <c r="C7657" s="1578">
        <f t="shared" si="97"/>
        <v>7652</v>
      </c>
      <c r="D7657" s="5" t="s">
        <v>916</v>
      </c>
    </row>
    <row r="7658" spans="1:4" x14ac:dyDescent="0.2">
      <c r="A7658">
        <v>7653</v>
      </c>
      <c r="B7658" s="15">
        <f>'EstExp 12-20'!I325</f>
        <v>0</v>
      </c>
      <c r="C7658" s="1578">
        <f t="shared" si="97"/>
        <v>7653</v>
      </c>
      <c r="D7658" s="5" t="s">
        <v>916</v>
      </c>
    </row>
    <row r="7659" spans="1:4" x14ac:dyDescent="0.2">
      <c r="A7659">
        <v>7654</v>
      </c>
      <c r="B7659" s="15">
        <f>'EstExp 12-20'!I326</f>
        <v>0</v>
      </c>
      <c r="C7659" s="1578">
        <f t="shared" si="97"/>
        <v>7654</v>
      </c>
      <c r="D7659" s="5" t="s">
        <v>916</v>
      </c>
    </row>
    <row r="7660" spans="1:4" x14ac:dyDescent="0.2">
      <c r="A7660">
        <v>7655</v>
      </c>
      <c r="B7660" s="15">
        <f>'EstExp 12-20'!I327</f>
        <v>0</v>
      </c>
      <c r="C7660" s="1578">
        <f t="shared" si="97"/>
        <v>7655</v>
      </c>
      <c r="D7660" s="5" t="s">
        <v>916</v>
      </c>
    </row>
    <row r="7661" spans="1:4" x14ac:dyDescent="0.2">
      <c r="A7661">
        <v>7656</v>
      </c>
      <c r="B7661" s="15">
        <f>'EstExp 12-20'!I328</f>
        <v>0</v>
      </c>
      <c r="C7661" s="1578">
        <f t="shared" si="97"/>
        <v>7656</v>
      </c>
      <c r="D7661" s="5" t="s">
        <v>916</v>
      </c>
    </row>
    <row r="7662" spans="1:4" x14ac:dyDescent="0.2">
      <c r="A7662">
        <v>7657</v>
      </c>
      <c r="B7662" s="15">
        <f>'EstExp 12-20'!I329</f>
        <v>0</v>
      </c>
      <c r="C7662" s="1578">
        <f t="shared" si="97"/>
        <v>7657</v>
      </c>
      <c r="D7662" s="5" t="s">
        <v>916</v>
      </c>
    </row>
    <row r="7663" spans="1:4" x14ac:dyDescent="0.2">
      <c r="A7663">
        <v>7658</v>
      </c>
      <c r="B7663" s="15">
        <f>'EstExp 12-20'!I330</f>
        <v>0</v>
      </c>
      <c r="C7663" s="1578">
        <f t="shared" si="97"/>
        <v>7658</v>
      </c>
      <c r="D7663" s="5" t="s">
        <v>916</v>
      </c>
    </row>
    <row r="7664" spans="1:4" x14ac:dyDescent="0.2">
      <c r="A7664">
        <v>7659</v>
      </c>
      <c r="B7664" s="15">
        <f>'EstExp 12-20'!I331</f>
        <v>0</v>
      </c>
      <c r="C7664" s="1578">
        <f t="shared" si="97"/>
        <v>7659</v>
      </c>
      <c r="D7664" s="5" t="s">
        <v>916</v>
      </c>
    </row>
    <row r="7665" spans="1:4" x14ac:dyDescent="0.2">
      <c r="A7665">
        <v>7660</v>
      </c>
      <c r="B7665" s="15">
        <f>'EstExp 12-20'!I332</f>
        <v>0</v>
      </c>
      <c r="C7665" s="1578">
        <f t="shared" si="97"/>
        <v>7660</v>
      </c>
      <c r="D7665" s="5" t="s">
        <v>916</v>
      </c>
    </row>
    <row r="7666" spans="1:4" x14ac:dyDescent="0.2">
      <c r="A7666">
        <v>7661</v>
      </c>
      <c r="B7666" s="15">
        <f>'EstExp 12-20'!I333</f>
        <v>0</v>
      </c>
      <c r="C7666" s="1578">
        <f t="shared" si="97"/>
        <v>7661</v>
      </c>
      <c r="D7666" s="5" t="s">
        <v>916</v>
      </c>
    </row>
    <row r="7667" spans="1:4" x14ac:dyDescent="0.2">
      <c r="A7667">
        <v>7662</v>
      </c>
      <c r="B7667" s="15">
        <f>'EstExp 12-20'!I334</f>
        <v>0</v>
      </c>
      <c r="C7667" s="1578">
        <f t="shared" si="97"/>
        <v>7662</v>
      </c>
      <c r="D7667" s="5" t="s">
        <v>916</v>
      </c>
    </row>
    <row r="7668" spans="1:4" x14ac:dyDescent="0.2">
      <c r="A7668">
        <v>7663</v>
      </c>
      <c r="B7668" s="15">
        <f>'EstExp 12-20'!I335</f>
        <v>0</v>
      </c>
      <c r="C7668" s="1578">
        <f t="shared" si="97"/>
        <v>7663</v>
      </c>
      <c r="D7668" s="5" t="s">
        <v>916</v>
      </c>
    </row>
    <row r="7669" spans="1:4" x14ac:dyDescent="0.2">
      <c r="A7669">
        <v>7664</v>
      </c>
      <c r="B7669" s="15">
        <f>'EstExp 12-20'!I336</f>
        <v>0</v>
      </c>
      <c r="C7669" s="1578">
        <f t="shared" si="97"/>
        <v>7664</v>
      </c>
      <c r="D7669" s="5" t="s">
        <v>916</v>
      </c>
    </row>
    <row r="7670" spans="1:4" x14ac:dyDescent="0.2">
      <c r="A7670">
        <v>7665</v>
      </c>
      <c r="B7670" s="15">
        <f>'EstExp 12-20'!I337</f>
        <v>0</v>
      </c>
      <c r="C7670" s="1578">
        <f t="shared" si="97"/>
        <v>7665</v>
      </c>
      <c r="D7670" s="5" t="s">
        <v>916</v>
      </c>
    </row>
    <row r="7671" spans="1:4" x14ac:dyDescent="0.2">
      <c r="A7671">
        <v>7666</v>
      </c>
      <c r="B7671" s="15">
        <f>'EstExp 12-20'!I351</f>
        <v>0</v>
      </c>
      <c r="C7671" s="1578">
        <f t="shared" si="97"/>
        <v>7666</v>
      </c>
      <c r="D7671" s="5" t="s">
        <v>916</v>
      </c>
    </row>
    <row r="7672" spans="1:4" x14ac:dyDescent="0.2">
      <c r="A7672">
        <v>7667</v>
      </c>
      <c r="B7672" s="15">
        <f>'EstExp 12-20'!I354</f>
        <v>0</v>
      </c>
      <c r="C7672" s="1578">
        <f t="shared" si="97"/>
        <v>7667</v>
      </c>
      <c r="D7672" s="5" t="s">
        <v>916</v>
      </c>
    </row>
    <row r="7673" spans="1:4" x14ac:dyDescent="0.2">
      <c r="A7673">
        <v>7668</v>
      </c>
      <c r="B7673" s="15">
        <f>'EstExp 12-20'!I355</f>
        <v>0</v>
      </c>
      <c r="C7673" s="1578">
        <f t="shared" si="97"/>
        <v>7668</v>
      </c>
      <c r="D7673" s="5" t="s">
        <v>916</v>
      </c>
    </row>
    <row r="7674" spans="1:4" x14ac:dyDescent="0.2">
      <c r="A7674">
        <v>7669</v>
      </c>
      <c r="B7674" s="15">
        <f>'EstExp 12-20'!I356</f>
        <v>0</v>
      </c>
      <c r="C7674" s="1578">
        <f t="shared" si="97"/>
        <v>7669</v>
      </c>
      <c r="D7674" s="5" t="s">
        <v>916</v>
      </c>
    </row>
    <row r="7675" spans="1:4" x14ac:dyDescent="0.2">
      <c r="A7675">
        <v>7670</v>
      </c>
      <c r="B7675" s="15">
        <f>'EstExp 12-20'!I357</f>
        <v>0</v>
      </c>
      <c r="C7675" s="1578">
        <f t="shared" si="97"/>
        <v>7670</v>
      </c>
      <c r="D7675" s="5" t="s">
        <v>916</v>
      </c>
    </row>
    <row r="7676" spans="1:4" x14ac:dyDescent="0.2">
      <c r="A7676">
        <v>7671</v>
      </c>
      <c r="B7676" s="15">
        <f>'EstExp 12-20'!I358</f>
        <v>0</v>
      </c>
      <c r="C7676" s="1578">
        <f t="shared" si="97"/>
        <v>7671</v>
      </c>
      <c r="D7676" s="5" t="s">
        <v>916</v>
      </c>
    </row>
    <row r="7677" spans="1:4" x14ac:dyDescent="0.2">
      <c r="A7677">
        <v>7672</v>
      </c>
      <c r="B7677" s="15">
        <f>'EstExp 12-20'!I359</f>
        <v>0</v>
      </c>
      <c r="C7677" s="1578">
        <f t="shared" si="97"/>
        <v>7672</v>
      </c>
      <c r="D7677" s="5" t="s">
        <v>916</v>
      </c>
    </row>
    <row r="7678" spans="1:4" x14ac:dyDescent="0.2">
      <c r="A7678">
        <v>7673</v>
      </c>
      <c r="B7678" s="15">
        <f>'EstExp 12-20'!I360</f>
        <v>0</v>
      </c>
      <c r="C7678" s="1578">
        <f t="shared" si="97"/>
        <v>7673</v>
      </c>
      <c r="D7678" s="5" t="s">
        <v>916</v>
      </c>
    </row>
    <row r="7679" spans="1:4" x14ac:dyDescent="0.2">
      <c r="A7679">
        <v>7674</v>
      </c>
      <c r="B7679" s="15">
        <f>'EstExp 12-20'!I362</f>
        <v>0</v>
      </c>
      <c r="C7679" s="1578">
        <f t="shared" si="97"/>
        <v>7674</v>
      </c>
      <c r="D7679" s="5" t="s">
        <v>916</v>
      </c>
    </row>
    <row r="7680" spans="1:4" x14ac:dyDescent="0.2">
      <c r="A7680">
        <v>7675</v>
      </c>
      <c r="B7680" s="15">
        <f>'EstExp 12-20'!I363</f>
        <v>0</v>
      </c>
      <c r="C7680" s="1578">
        <f t="shared" si="97"/>
        <v>7675</v>
      </c>
      <c r="D7680" s="5" t="s">
        <v>916</v>
      </c>
    </row>
    <row r="7681" spans="1:4" x14ac:dyDescent="0.2">
      <c r="A7681">
        <v>7676</v>
      </c>
      <c r="B7681" s="15">
        <f>'EstExp 12-20'!I364</f>
        <v>0</v>
      </c>
      <c r="C7681" s="1578">
        <f t="shared" si="97"/>
        <v>7676</v>
      </c>
      <c r="D7681" s="5" t="s">
        <v>916</v>
      </c>
    </row>
    <row r="7682" spans="1:4" x14ac:dyDescent="0.2">
      <c r="A7682">
        <v>7677</v>
      </c>
      <c r="B7682" s="15">
        <f>'EstExp 12-20'!I365</f>
        <v>0</v>
      </c>
      <c r="C7682" s="1578">
        <f t="shared" si="97"/>
        <v>7677</v>
      </c>
      <c r="D7682" s="5" t="s">
        <v>916</v>
      </c>
    </row>
    <row r="7683" spans="1:4" x14ac:dyDescent="0.2">
      <c r="A7683">
        <v>7678</v>
      </c>
      <c r="B7683" s="15">
        <f>'EstExp 12-20'!I367</f>
        <v>0</v>
      </c>
      <c r="C7683" s="1578">
        <f t="shared" si="97"/>
        <v>7678</v>
      </c>
      <c r="D7683" s="5" t="s">
        <v>916</v>
      </c>
    </row>
    <row r="7684" spans="1:4" x14ac:dyDescent="0.2">
      <c r="A7684">
        <v>7679</v>
      </c>
      <c r="B7684" s="15">
        <f>'EstExp 12-20'!I368</f>
        <v>0</v>
      </c>
      <c r="C7684" s="1578">
        <f t="shared" ref="C7684:C7747" si="98">A7684-B7684</f>
        <v>7679</v>
      </c>
      <c r="D7684" s="5" t="s">
        <v>916</v>
      </c>
    </row>
    <row r="7685" spans="1:4" x14ac:dyDescent="0.2">
      <c r="A7685">
        <v>7680</v>
      </c>
      <c r="B7685" s="15">
        <f>'EstExp 12-20'!I369</f>
        <v>0</v>
      </c>
      <c r="C7685" s="1578">
        <f t="shared" si="98"/>
        <v>7680</v>
      </c>
      <c r="D7685" s="5" t="s">
        <v>916</v>
      </c>
    </row>
    <row r="7686" spans="1:4" x14ac:dyDescent="0.2">
      <c r="A7686">
        <v>7681</v>
      </c>
      <c r="B7686" s="15">
        <f>'EstExp 12-20'!I374</f>
        <v>0</v>
      </c>
      <c r="C7686" s="1578">
        <f t="shared" si="98"/>
        <v>7681</v>
      </c>
      <c r="D7686" s="5" t="s">
        <v>916</v>
      </c>
    </row>
    <row r="7687" spans="1:4" x14ac:dyDescent="0.2">
      <c r="A7687">
        <v>7682</v>
      </c>
      <c r="B7687" s="15">
        <f>'EstExp 12-20'!I375</f>
        <v>0</v>
      </c>
      <c r="C7687" s="1578">
        <f t="shared" si="98"/>
        <v>7682</v>
      </c>
      <c r="D7687" s="5" t="s">
        <v>916</v>
      </c>
    </row>
    <row r="7688" spans="1:4" x14ac:dyDescent="0.2">
      <c r="A7688">
        <v>7683</v>
      </c>
      <c r="B7688" s="15">
        <f>'EstExp 12-20'!I376</f>
        <v>0</v>
      </c>
      <c r="C7688" s="1578">
        <f t="shared" si="98"/>
        <v>7683</v>
      </c>
      <c r="D7688" s="5" t="s">
        <v>916</v>
      </c>
    </row>
    <row r="7689" spans="1:4" x14ac:dyDescent="0.2">
      <c r="A7689">
        <v>7684</v>
      </c>
      <c r="B7689" s="15">
        <f>'EstExp 12-20'!I378</f>
        <v>0</v>
      </c>
      <c r="C7689" s="1578">
        <f t="shared" si="98"/>
        <v>7684</v>
      </c>
      <c r="D7689" s="5" t="s">
        <v>916</v>
      </c>
    </row>
    <row r="7690" spans="1:4" x14ac:dyDescent="0.2">
      <c r="A7690">
        <v>7685</v>
      </c>
      <c r="B7690" s="15">
        <f>'EstExp 12-20'!I379</f>
        <v>0</v>
      </c>
      <c r="C7690" s="1578">
        <f t="shared" si="98"/>
        <v>7685</v>
      </c>
      <c r="D7690" s="5" t="s">
        <v>916</v>
      </c>
    </row>
    <row r="7691" spans="1:4" x14ac:dyDescent="0.2">
      <c r="A7691">
        <v>7686</v>
      </c>
      <c r="B7691" s="15">
        <f>'EstExp 12-20'!I380</f>
        <v>0</v>
      </c>
      <c r="C7691" s="1578">
        <f t="shared" si="98"/>
        <v>7686</v>
      </c>
      <c r="D7691" s="5" t="s">
        <v>916</v>
      </c>
    </row>
    <row r="7692" spans="1:4" x14ac:dyDescent="0.2">
      <c r="A7692">
        <v>7687</v>
      </c>
      <c r="B7692" s="15">
        <f>'EstExp 12-20'!I381</f>
        <v>0</v>
      </c>
      <c r="C7692" s="1578">
        <f t="shared" si="98"/>
        <v>7687</v>
      </c>
      <c r="D7692" s="5" t="s">
        <v>916</v>
      </c>
    </row>
    <row r="7693" spans="1:4" x14ac:dyDescent="0.2">
      <c r="A7693">
        <v>7688</v>
      </c>
      <c r="B7693" s="15">
        <f>'EstExp 12-20'!I382</f>
        <v>0</v>
      </c>
      <c r="C7693" s="1578">
        <f t="shared" si="98"/>
        <v>7688</v>
      </c>
      <c r="D7693" s="5" t="s">
        <v>916</v>
      </c>
    </row>
    <row r="7694" spans="1:4" x14ac:dyDescent="0.2">
      <c r="A7694">
        <v>7689</v>
      </c>
      <c r="B7694" s="15">
        <f>'EstExp 12-20'!I383</f>
        <v>0</v>
      </c>
      <c r="C7694" s="1578">
        <f t="shared" si="98"/>
        <v>7689</v>
      </c>
      <c r="D7694" s="5" t="s">
        <v>916</v>
      </c>
    </row>
    <row r="7695" spans="1:4" x14ac:dyDescent="0.2">
      <c r="A7695">
        <v>7690</v>
      </c>
      <c r="B7695" s="15">
        <f>'EstExp 12-20'!I384</f>
        <v>0</v>
      </c>
      <c r="C7695" s="1578">
        <f t="shared" si="98"/>
        <v>7690</v>
      </c>
      <c r="D7695" s="5" t="s">
        <v>916</v>
      </c>
    </row>
    <row r="7696" spans="1:4" x14ac:dyDescent="0.2">
      <c r="A7696">
        <v>7691</v>
      </c>
      <c r="B7696" s="15">
        <f>'EstExp 12-20'!I386</f>
        <v>0</v>
      </c>
      <c r="C7696" s="1578">
        <f t="shared" si="98"/>
        <v>7691</v>
      </c>
      <c r="D7696" s="5" t="s">
        <v>916</v>
      </c>
    </row>
    <row r="7697" spans="1:4" x14ac:dyDescent="0.2">
      <c r="A7697">
        <v>7692</v>
      </c>
      <c r="B7697" s="15">
        <f>'EstExp 12-20'!I387</f>
        <v>0</v>
      </c>
      <c r="C7697" s="1578">
        <f t="shared" si="98"/>
        <v>7692</v>
      </c>
      <c r="D7697" s="5" t="s">
        <v>916</v>
      </c>
    </row>
    <row r="7698" spans="1:4" x14ac:dyDescent="0.2">
      <c r="A7698">
        <v>7693</v>
      </c>
      <c r="B7698" s="15">
        <f>'EstExp 12-20'!I388</f>
        <v>0</v>
      </c>
      <c r="C7698" s="1578">
        <f t="shared" si="98"/>
        <v>7693</v>
      </c>
      <c r="D7698" s="5" t="s">
        <v>916</v>
      </c>
    </row>
    <row r="7699" spans="1:4" x14ac:dyDescent="0.2">
      <c r="A7699">
        <v>7694</v>
      </c>
      <c r="B7699" s="15">
        <f>'EstExp 12-20'!I389</f>
        <v>0</v>
      </c>
      <c r="C7699" s="1578">
        <f t="shared" si="98"/>
        <v>7694</v>
      </c>
      <c r="D7699" s="5" t="s">
        <v>916</v>
      </c>
    </row>
    <row r="7700" spans="1:4" x14ac:dyDescent="0.2">
      <c r="A7700">
        <v>7695</v>
      </c>
      <c r="B7700" s="15">
        <f>'EstExp 12-20'!I390</f>
        <v>0</v>
      </c>
      <c r="C7700" s="1578">
        <f t="shared" si="98"/>
        <v>7695</v>
      </c>
      <c r="D7700" s="5" t="s">
        <v>916</v>
      </c>
    </row>
    <row r="7701" spans="1:4" x14ac:dyDescent="0.2">
      <c r="A7701">
        <v>7696</v>
      </c>
      <c r="B7701" s="15">
        <f>'EstExp 12-20'!I391</f>
        <v>0</v>
      </c>
      <c r="C7701" s="1578">
        <f t="shared" si="98"/>
        <v>7696</v>
      </c>
      <c r="D7701" s="5" t="s">
        <v>916</v>
      </c>
    </row>
    <row r="7702" spans="1:4" x14ac:dyDescent="0.2">
      <c r="A7702">
        <v>7697</v>
      </c>
      <c r="B7702" s="15">
        <f>'EstExp 12-20'!I392</f>
        <v>0</v>
      </c>
      <c r="C7702" s="1578">
        <f t="shared" si="98"/>
        <v>7697</v>
      </c>
      <c r="D7702" s="5" t="s">
        <v>916</v>
      </c>
    </row>
    <row r="7703" spans="1:4" x14ac:dyDescent="0.2">
      <c r="A7703">
        <v>7698</v>
      </c>
      <c r="B7703" s="15">
        <f>'EstExp 12-20'!I393</f>
        <v>0</v>
      </c>
      <c r="C7703" s="1578">
        <f t="shared" si="98"/>
        <v>7698</v>
      </c>
      <c r="D7703" s="5" t="s">
        <v>916</v>
      </c>
    </row>
    <row r="7704" spans="1:4" x14ac:dyDescent="0.2">
      <c r="A7704">
        <v>7699</v>
      </c>
      <c r="B7704" s="15">
        <f>'EstExp 12-20'!I394</f>
        <v>0</v>
      </c>
      <c r="C7704" s="1578">
        <f t="shared" si="98"/>
        <v>7699</v>
      </c>
      <c r="D7704" s="5" t="s">
        <v>916</v>
      </c>
    </row>
    <row r="7705" spans="1:4" x14ac:dyDescent="0.2">
      <c r="A7705">
        <v>7700</v>
      </c>
      <c r="B7705" s="15">
        <f>'EstExp 12-20'!J323</f>
        <v>0</v>
      </c>
      <c r="C7705" s="1578">
        <f t="shared" si="98"/>
        <v>7700</v>
      </c>
      <c r="D7705" s="5" t="s">
        <v>916</v>
      </c>
    </row>
    <row r="7706" spans="1:4" x14ac:dyDescent="0.2">
      <c r="A7706">
        <v>7701</v>
      </c>
      <c r="B7706" s="15">
        <f>'EstExp 12-20'!J325</f>
        <v>0</v>
      </c>
      <c r="C7706" s="1578">
        <f t="shared" si="98"/>
        <v>7701</v>
      </c>
      <c r="D7706" s="5" t="s">
        <v>916</v>
      </c>
    </row>
    <row r="7707" spans="1:4" x14ac:dyDescent="0.2">
      <c r="A7707">
        <v>7702</v>
      </c>
      <c r="B7707" s="15">
        <f>'EstExp 12-20'!J326</f>
        <v>0</v>
      </c>
      <c r="C7707" s="1578">
        <f t="shared" si="98"/>
        <v>7702</v>
      </c>
      <c r="D7707" s="5" t="s">
        <v>916</v>
      </c>
    </row>
    <row r="7708" spans="1:4" x14ac:dyDescent="0.2">
      <c r="A7708">
        <v>7703</v>
      </c>
      <c r="B7708" s="15">
        <f>'EstExp 12-20'!J327</f>
        <v>0</v>
      </c>
      <c r="C7708" s="1578">
        <f t="shared" si="98"/>
        <v>7703</v>
      </c>
      <c r="D7708" s="5" t="s">
        <v>916</v>
      </c>
    </row>
    <row r="7709" spans="1:4" x14ac:dyDescent="0.2">
      <c r="A7709">
        <v>7704</v>
      </c>
      <c r="B7709" s="15">
        <f>'EstExp 12-20'!J328</f>
        <v>0</v>
      </c>
      <c r="C7709" s="1578">
        <f t="shared" si="98"/>
        <v>7704</v>
      </c>
      <c r="D7709" s="5" t="s">
        <v>916</v>
      </c>
    </row>
    <row r="7710" spans="1:4" x14ac:dyDescent="0.2">
      <c r="A7710">
        <v>7705</v>
      </c>
      <c r="B7710" s="15">
        <f>'EstExp 12-20'!J329</f>
        <v>0</v>
      </c>
      <c r="C7710" s="1578">
        <f t="shared" si="98"/>
        <v>7705</v>
      </c>
      <c r="D7710" s="5" t="s">
        <v>916</v>
      </c>
    </row>
    <row r="7711" spans="1:4" x14ac:dyDescent="0.2">
      <c r="A7711">
        <v>7706</v>
      </c>
      <c r="B7711" s="15">
        <f>'EstExp 12-20'!J330</f>
        <v>0</v>
      </c>
      <c r="C7711" s="1578">
        <f t="shared" si="98"/>
        <v>7706</v>
      </c>
      <c r="D7711" s="5" t="s">
        <v>916</v>
      </c>
    </row>
    <row r="7712" spans="1:4" x14ac:dyDescent="0.2">
      <c r="A7712">
        <v>7707</v>
      </c>
      <c r="B7712" s="15">
        <f>'EstExp 12-20'!J331</f>
        <v>0</v>
      </c>
      <c r="C7712" s="1578">
        <f t="shared" si="98"/>
        <v>7707</v>
      </c>
      <c r="D7712" s="5" t="s">
        <v>916</v>
      </c>
    </row>
    <row r="7713" spans="1:4" x14ac:dyDescent="0.2">
      <c r="A7713">
        <v>7708</v>
      </c>
      <c r="B7713" s="15">
        <f>'EstExp 12-20'!J332</f>
        <v>0</v>
      </c>
      <c r="C7713" s="1578">
        <f t="shared" si="98"/>
        <v>7708</v>
      </c>
      <c r="D7713" s="5" t="s">
        <v>916</v>
      </c>
    </row>
    <row r="7714" spans="1:4" x14ac:dyDescent="0.2">
      <c r="A7714">
        <v>7709</v>
      </c>
      <c r="B7714" s="15">
        <f>'EstExp 12-20'!J333</f>
        <v>0</v>
      </c>
      <c r="C7714" s="1578">
        <f t="shared" si="98"/>
        <v>7709</v>
      </c>
      <c r="D7714" s="5" t="s">
        <v>916</v>
      </c>
    </row>
    <row r="7715" spans="1:4" x14ac:dyDescent="0.2">
      <c r="A7715">
        <v>7710</v>
      </c>
      <c r="B7715" s="15">
        <f>'EstExp 12-20'!J334</f>
        <v>0</v>
      </c>
      <c r="C7715" s="1578">
        <f t="shared" si="98"/>
        <v>7710</v>
      </c>
      <c r="D7715" s="5" t="s">
        <v>916</v>
      </c>
    </row>
    <row r="7716" spans="1:4" x14ac:dyDescent="0.2">
      <c r="A7716">
        <v>7711</v>
      </c>
      <c r="B7716" s="15">
        <f>'EstExp 12-20'!J335</f>
        <v>0</v>
      </c>
      <c r="C7716" s="1578">
        <f t="shared" si="98"/>
        <v>7711</v>
      </c>
      <c r="D7716" s="5" t="s">
        <v>916</v>
      </c>
    </row>
    <row r="7717" spans="1:4" x14ac:dyDescent="0.2">
      <c r="A7717">
        <v>7712</v>
      </c>
      <c r="B7717" s="15">
        <f>'EstExp 12-20'!J336</f>
        <v>0</v>
      </c>
      <c r="C7717" s="1578">
        <f t="shared" si="98"/>
        <v>7712</v>
      </c>
      <c r="D7717" s="5" t="s">
        <v>916</v>
      </c>
    </row>
    <row r="7718" spans="1:4" x14ac:dyDescent="0.2">
      <c r="A7718">
        <v>7713</v>
      </c>
      <c r="B7718" s="15">
        <f>'EstExp 12-20'!J337</f>
        <v>0</v>
      </c>
      <c r="C7718" s="1578">
        <f t="shared" si="98"/>
        <v>7713</v>
      </c>
      <c r="D7718" s="5" t="s">
        <v>916</v>
      </c>
    </row>
    <row r="7719" spans="1:4" x14ac:dyDescent="0.2">
      <c r="A7719">
        <v>7714</v>
      </c>
      <c r="B7719" s="15">
        <f>'EstExp 12-20'!J351</f>
        <v>0</v>
      </c>
      <c r="C7719" s="1578">
        <f t="shared" si="98"/>
        <v>7714</v>
      </c>
      <c r="D7719" s="5" t="s">
        <v>916</v>
      </c>
    </row>
    <row r="7720" spans="1:4" x14ac:dyDescent="0.2">
      <c r="A7720">
        <v>7715</v>
      </c>
      <c r="B7720" s="15">
        <f>'EstExp 12-20'!J354</f>
        <v>0</v>
      </c>
      <c r="C7720" s="1578">
        <f t="shared" si="98"/>
        <v>7715</v>
      </c>
      <c r="D7720" s="5" t="s">
        <v>916</v>
      </c>
    </row>
    <row r="7721" spans="1:4" x14ac:dyDescent="0.2">
      <c r="A7721">
        <v>7716</v>
      </c>
      <c r="B7721" s="15">
        <f>'EstExp 12-20'!J355</f>
        <v>0</v>
      </c>
      <c r="C7721" s="1578">
        <f t="shared" si="98"/>
        <v>7716</v>
      </c>
      <c r="D7721" s="5" t="s">
        <v>916</v>
      </c>
    </row>
    <row r="7722" spans="1:4" x14ac:dyDescent="0.2">
      <c r="A7722">
        <v>7717</v>
      </c>
      <c r="B7722" s="15">
        <f>'EstExp 12-20'!J356</f>
        <v>0</v>
      </c>
      <c r="C7722" s="1578">
        <f t="shared" si="98"/>
        <v>7717</v>
      </c>
      <c r="D7722" s="5" t="s">
        <v>916</v>
      </c>
    </row>
    <row r="7723" spans="1:4" x14ac:dyDescent="0.2">
      <c r="A7723">
        <v>7718</v>
      </c>
      <c r="B7723" s="15">
        <f>'EstExp 12-20'!J357</f>
        <v>0</v>
      </c>
      <c r="C7723" s="1578">
        <f t="shared" si="98"/>
        <v>7718</v>
      </c>
      <c r="D7723" s="5" t="s">
        <v>916</v>
      </c>
    </row>
    <row r="7724" spans="1:4" x14ac:dyDescent="0.2">
      <c r="A7724">
        <v>7719</v>
      </c>
      <c r="B7724" s="15">
        <f>'EstExp 12-20'!J358</f>
        <v>0</v>
      </c>
      <c r="C7724" s="1578">
        <f t="shared" si="98"/>
        <v>7719</v>
      </c>
      <c r="D7724" s="5" t="s">
        <v>916</v>
      </c>
    </row>
    <row r="7725" spans="1:4" x14ac:dyDescent="0.2">
      <c r="A7725">
        <v>7720</v>
      </c>
      <c r="B7725" s="15">
        <f>'EstExp 12-20'!J359</f>
        <v>0</v>
      </c>
      <c r="C7725" s="1578">
        <f t="shared" si="98"/>
        <v>7720</v>
      </c>
      <c r="D7725" s="5" t="s">
        <v>916</v>
      </c>
    </row>
    <row r="7726" spans="1:4" x14ac:dyDescent="0.2">
      <c r="A7726">
        <v>7721</v>
      </c>
      <c r="B7726" s="15">
        <f>'EstExp 12-20'!J360</f>
        <v>0</v>
      </c>
      <c r="C7726" s="1578">
        <f t="shared" si="98"/>
        <v>7721</v>
      </c>
      <c r="D7726" s="5" t="s">
        <v>916</v>
      </c>
    </row>
    <row r="7727" spans="1:4" x14ac:dyDescent="0.2">
      <c r="A7727">
        <v>7722</v>
      </c>
      <c r="B7727" s="15">
        <f>'EstExp 12-20'!J362</f>
        <v>0</v>
      </c>
      <c r="C7727" s="1578">
        <f t="shared" si="98"/>
        <v>7722</v>
      </c>
      <c r="D7727" s="5" t="s">
        <v>916</v>
      </c>
    </row>
    <row r="7728" spans="1:4" x14ac:dyDescent="0.2">
      <c r="A7728">
        <v>7723</v>
      </c>
      <c r="B7728" s="15">
        <f>'EstExp 12-20'!J363</f>
        <v>0</v>
      </c>
      <c r="C7728" s="1578">
        <f t="shared" si="98"/>
        <v>7723</v>
      </c>
      <c r="D7728" s="5" t="s">
        <v>916</v>
      </c>
    </row>
    <row r="7729" spans="1:4" x14ac:dyDescent="0.2">
      <c r="A7729">
        <v>7724</v>
      </c>
      <c r="B7729" s="15">
        <f>'EstExp 12-20'!J364</f>
        <v>0</v>
      </c>
      <c r="C7729" s="1578">
        <f t="shared" si="98"/>
        <v>7724</v>
      </c>
      <c r="D7729" s="5" t="s">
        <v>916</v>
      </c>
    </row>
    <row r="7730" spans="1:4" x14ac:dyDescent="0.2">
      <c r="A7730">
        <v>7725</v>
      </c>
      <c r="B7730" s="15">
        <f>'EstExp 12-20'!J365</f>
        <v>0</v>
      </c>
      <c r="C7730" s="1578">
        <f t="shared" si="98"/>
        <v>7725</v>
      </c>
      <c r="D7730" s="5" t="s">
        <v>916</v>
      </c>
    </row>
    <row r="7731" spans="1:4" x14ac:dyDescent="0.2">
      <c r="A7731">
        <v>7726</v>
      </c>
      <c r="B7731" s="15">
        <f>'EstExp 12-20'!J367</f>
        <v>0</v>
      </c>
      <c r="C7731" s="1578">
        <f t="shared" si="98"/>
        <v>7726</v>
      </c>
      <c r="D7731" s="5" t="s">
        <v>916</v>
      </c>
    </row>
    <row r="7732" spans="1:4" x14ac:dyDescent="0.2">
      <c r="A7732">
        <v>7727</v>
      </c>
      <c r="B7732" s="15">
        <f>'EstExp 12-20'!J368</f>
        <v>0</v>
      </c>
      <c r="C7732" s="1578">
        <f t="shared" si="98"/>
        <v>7727</v>
      </c>
      <c r="D7732" s="5" t="s">
        <v>916</v>
      </c>
    </row>
    <row r="7733" spans="1:4" x14ac:dyDescent="0.2">
      <c r="A7733">
        <v>7728</v>
      </c>
      <c r="B7733" s="15">
        <f>'EstExp 12-20'!J369</f>
        <v>0</v>
      </c>
      <c r="C7733" s="1578">
        <f t="shared" si="98"/>
        <v>7728</v>
      </c>
      <c r="D7733" s="5" t="s">
        <v>916</v>
      </c>
    </row>
    <row r="7734" spans="1:4" x14ac:dyDescent="0.2">
      <c r="A7734">
        <v>7729</v>
      </c>
      <c r="B7734" s="15">
        <f>'EstExp 12-20'!J374</f>
        <v>0</v>
      </c>
      <c r="C7734" s="1578">
        <f t="shared" si="98"/>
        <v>7729</v>
      </c>
      <c r="D7734" s="5" t="s">
        <v>916</v>
      </c>
    </row>
    <row r="7735" spans="1:4" x14ac:dyDescent="0.2">
      <c r="A7735">
        <v>7730</v>
      </c>
      <c r="B7735" s="15">
        <f>'EstExp 12-20'!J375</f>
        <v>0</v>
      </c>
      <c r="C7735" s="1578">
        <f t="shared" si="98"/>
        <v>7730</v>
      </c>
      <c r="D7735" s="5" t="s">
        <v>916</v>
      </c>
    </row>
    <row r="7736" spans="1:4" x14ac:dyDescent="0.2">
      <c r="A7736">
        <v>7731</v>
      </c>
      <c r="B7736" s="15">
        <f>'EstExp 12-20'!J376</f>
        <v>0</v>
      </c>
      <c r="C7736" s="1578">
        <f t="shared" si="98"/>
        <v>7731</v>
      </c>
      <c r="D7736" s="5" t="s">
        <v>916</v>
      </c>
    </row>
    <row r="7737" spans="1:4" x14ac:dyDescent="0.2">
      <c r="A7737">
        <v>7732</v>
      </c>
      <c r="B7737" s="15">
        <f>'EstExp 12-20'!J378</f>
        <v>0</v>
      </c>
      <c r="C7737" s="1578">
        <f t="shared" si="98"/>
        <v>7732</v>
      </c>
      <c r="D7737" s="5" t="s">
        <v>916</v>
      </c>
    </row>
    <row r="7738" spans="1:4" x14ac:dyDescent="0.2">
      <c r="A7738">
        <v>7733</v>
      </c>
      <c r="B7738" s="15">
        <f>'EstExp 12-20'!J379</f>
        <v>0</v>
      </c>
      <c r="C7738" s="1578">
        <f t="shared" si="98"/>
        <v>7733</v>
      </c>
      <c r="D7738" s="5" t="s">
        <v>916</v>
      </c>
    </row>
    <row r="7739" spans="1:4" x14ac:dyDescent="0.2">
      <c r="A7739">
        <v>7734</v>
      </c>
      <c r="B7739" s="15">
        <f>'EstExp 12-20'!J380</f>
        <v>0</v>
      </c>
      <c r="C7739" s="1578">
        <f t="shared" si="98"/>
        <v>7734</v>
      </c>
      <c r="D7739" s="5" t="s">
        <v>916</v>
      </c>
    </row>
    <row r="7740" spans="1:4" x14ac:dyDescent="0.2">
      <c r="A7740">
        <v>7735</v>
      </c>
      <c r="B7740" s="15">
        <f>'EstExp 12-20'!J381</f>
        <v>0</v>
      </c>
      <c r="C7740" s="1578">
        <f t="shared" si="98"/>
        <v>7735</v>
      </c>
      <c r="D7740" s="5" t="s">
        <v>916</v>
      </c>
    </row>
    <row r="7741" spans="1:4" x14ac:dyDescent="0.2">
      <c r="A7741">
        <v>7736</v>
      </c>
      <c r="B7741" s="15">
        <f>'EstExp 12-20'!J382</f>
        <v>0</v>
      </c>
      <c r="C7741" s="1578">
        <f t="shared" si="98"/>
        <v>7736</v>
      </c>
      <c r="D7741" s="5" t="s">
        <v>916</v>
      </c>
    </row>
    <row r="7742" spans="1:4" x14ac:dyDescent="0.2">
      <c r="A7742">
        <v>7737</v>
      </c>
      <c r="B7742" s="15">
        <f>'EstExp 12-20'!J383</f>
        <v>0</v>
      </c>
      <c r="C7742" s="1578">
        <f t="shared" si="98"/>
        <v>7737</v>
      </c>
      <c r="D7742" s="5" t="s">
        <v>916</v>
      </c>
    </row>
    <row r="7743" spans="1:4" x14ac:dyDescent="0.2">
      <c r="A7743">
        <v>7738</v>
      </c>
      <c r="B7743" s="15">
        <f>'EstExp 12-20'!J384</f>
        <v>0</v>
      </c>
      <c r="C7743" s="1578">
        <f t="shared" si="98"/>
        <v>7738</v>
      </c>
      <c r="D7743" s="5" t="s">
        <v>916</v>
      </c>
    </row>
    <row r="7744" spans="1:4" x14ac:dyDescent="0.2">
      <c r="A7744">
        <v>7739</v>
      </c>
      <c r="B7744" s="15">
        <f>'EstExp 12-20'!J386</f>
        <v>0</v>
      </c>
      <c r="C7744" s="1578">
        <f t="shared" si="98"/>
        <v>7739</v>
      </c>
      <c r="D7744" s="5" t="s">
        <v>916</v>
      </c>
    </row>
    <row r="7745" spans="1:4" x14ac:dyDescent="0.2">
      <c r="A7745">
        <v>7740</v>
      </c>
      <c r="B7745" s="15">
        <f>'EstExp 12-20'!J387</f>
        <v>0</v>
      </c>
      <c r="C7745" s="1578">
        <f t="shared" si="98"/>
        <v>7740</v>
      </c>
      <c r="D7745" s="5" t="s">
        <v>916</v>
      </c>
    </row>
    <row r="7746" spans="1:4" x14ac:dyDescent="0.2">
      <c r="A7746">
        <v>7741</v>
      </c>
      <c r="B7746" s="15">
        <f>'EstExp 12-20'!J388</f>
        <v>0</v>
      </c>
      <c r="C7746" s="1578">
        <f t="shared" si="98"/>
        <v>7741</v>
      </c>
      <c r="D7746" s="5" t="s">
        <v>916</v>
      </c>
    </row>
    <row r="7747" spans="1:4" x14ac:dyDescent="0.2">
      <c r="A7747">
        <v>7742</v>
      </c>
      <c r="B7747" s="15">
        <f>'EstExp 12-20'!J389</f>
        <v>0</v>
      </c>
      <c r="C7747" s="1578">
        <f t="shared" si="98"/>
        <v>7742</v>
      </c>
      <c r="D7747" s="5" t="s">
        <v>916</v>
      </c>
    </row>
    <row r="7748" spans="1:4" x14ac:dyDescent="0.2">
      <c r="A7748">
        <v>7743</v>
      </c>
      <c r="B7748" s="15">
        <f>'EstExp 12-20'!J390</f>
        <v>0</v>
      </c>
      <c r="C7748" s="1578">
        <f t="shared" ref="C7748:C7811" si="99">A7748-B7748</f>
        <v>7743</v>
      </c>
      <c r="D7748" s="5" t="s">
        <v>916</v>
      </c>
    </row>
    <row r="7749" spans="1:4" x14ac:dyDescent="0.2">
      <c r="A7749">
        <v>7744</v>
      </c>
      <c r="B7749" s="15">
        <f>'EstExp 12-20'!J391</f>
        <v>0</v>
      </c>
      <c r="C7749" s="1578">
        <f t="shared" si="99"/>
        <v>7744</v>
      </c>
      <c r="D7749" s="5" t="s">
        <v>916</v>
      </c>
    </row>
    <row r="7750" spans="1:4" x14ac:dyDescent="0.2">
      <c r="A7750">
        <v>7745</v>
      </c>
      <c r="B7750" s="15">
        <f>'EstExp 12-20'!J392</f>
        <v>0</v>
      </c>
      <c r="C7750" s="1578">
        <f t="shared" si="99"/>
        <v>7745</v>
      </c>
      <c r="D7750" s="5" t="s">
        <v>916</v>
      </c>
    </row>
    <row r="7751" spans="1:4" x14ac:dyDescent="0.2">
      <c r="A7751">
        <v>7746</v>
      </c>
      <c r="B7751" s="15">
        <f>'EstExp 12-20'!J393</f>
        <v>0</v>
      </c>
      <c r="C7751" s="1578">
        <f t="shared" si="99"/>
        <v>7746</v>
      </c>
      <c r="D7751" s="5" t="s">
        <v>916</v>
      </c>
    </row>
    <row r="7752" spans="1:4" x14ac:dyDescent="0.2">
      <c r="A7752">
        <v>7747</v>
      </c>
      <c r="B7752" s="15">
        <f>'EstExp 12-20'!J394</f>
        <v>0</v>
      </c>
      <c r="C7752" s="1578">
        <f t="shared" si="99"/>
        <v>7747</v>
      </c>
      <c r="D7752" s="5" t="s">
        <v>916</v>
      </c>
    </row>
    <row r="7753" spans="1:4" x14ac:dyDescent="0.2">
      <c r="A7753">
        <v>7748</v>
      </c>
      <c r="B7753" s="15">
        <f>'EstExp 12-20'!K323</f>
        <v>6000</v>
      </c>
      <c r="C7753" s="1578">
        <f t="shared" si="99"/>
        <v>1748</v>
      </c>
      <c r="D7753" s="5" t="s">
        <v>916</v>
      </c>
    </row>
    <row r="7754" spans="1:4" x14ac:dyDescent="0.2">
      <c r="A7754">
        <v>7749</v>
      </c>
      <c r="B7754" s="15">
        <f>'EstExp 12-20'!K324</f>
        <v>0</v>
      </c>
      <c r="C7754" s="1578">
        <f t="shared" si="99"/>
        <v>7749</v>
      </c>
      <c r="D7754" s="5" t="s">
        <v>916</v>
      </c>
    </row>
    <row r="7755" spans="1:4" x14ac:dyDescent="0.2">
      <c r="A7755">
        <v>7750</v>
      </c>
      <c r="B7755" s="15">
        <f>'EstExp 12-20'!K325</f>
        <v>0</v>
      </c>
      <c r="C7755" s="1578">
        <f t="shared" si="99"/>
        <v>7750</v>
      </c>
      <c r="D7755" s="5" t="s">
        <v>916</v>
      </c>
    </row>
    <row r="7756" spans="1:4" x14ac:dyDescent="0.2">
      <c r="A7756">
        <v>7751</v>
      </c>
      <c r="B7756" s="15">
        <f>'EstExp 12-20'!K326</f>
        <v>0</v>
      </c>
      <c r="C7756" s="1578">
        <f t="shared" si="99"/>
        <v>7751</v>
      </c>
      <c r="D7756" s="5" t="s">
        <v>916</v>
      </c>
    </row>
    <row r="7757" spans="1:4" x14ac:dyDescent="0.2">
      <c r="A7757">
        <v>7752</v>
      </c>
      <c r="B7757" s="15">
        <f>'EstExp 12-20'!K327</f>
        <v>0</v>
      </c>
      <c r="C7757" s="1578">
        <f t="shared" si="99"/>
        <v>7752</v>
      </c>
      <c r="D7757" s="5" t="s">
        <v>916</v>
      </c>
    </row>
    <row r="7758" spans="1:4" x14ac:dyDescent="0.2">
      <c r="A7758">
        <v>7753</v>
      </c>
      <c r="B7758" s="15">
        <f>'EstExp 12-20'!K328</f>
        <v>0</v>
      </c>
      <c r="C7758" s="1578">
        <f t="shared" si="99"/>
        <v>7753</v>
      </c>
      <c r="D7758" s="5" t="s">
        <v>916</v>
      </c>
    </row>
    <row r="7759" spans="1:4" x14ac:dyDescent="0.2">
      <c r="A7759">
        <v>7754</v>
      </c>
      <c r="B7759" s="15">
        <f>'EstExp 12-20'!K329</f>
        <v>0</v>
      </c>
      <c r="C7759" s="1578">
        <f t="shared" si="99"/>
        <v>7754</v>
      </c>
      <c r="D7759" s="5" t="s">
        <v>916</v>
      </c>
    </row>
    <row r="7760" spans="1:4" x14ac:dyDescent="0.2">
      <c r="A7760">
        <v>7755</v>
      </c>
      <c r="B7760" s="15">
        <f>'EstExp 12-20'!K330</f>
        <v>0</v>
      </c>
      <c r="C7760" s="1578">
        <f t="shared" si="99"/>
        <v>7755</v>
      </c>
      <c r="D7760" s="5" t="s">
        <v>916</v>
      </c>
    </row>
    <row r="7761" spans="1:4" x14ac:dyDescent="0.2">
      <c r="A7761">
        <v>7756</v>
      </c>
      <c r="B7761" s="15">
        <f>'EstExp 12-20'!K331</f>
        <v>0</v>
      </c>
      <c r="C7761" s="1578">
        <f t="shared" si="99"/>
        <v>7756</v>
      </c>
      <c r="D7761" s="5" t="s">
        <v>916</v>
      </c>
    </row>
    <row r="7762" spans="1:4" x14ac:dyDescent="0.2">
      <c r="A7762">
        <v>7757</v>
      </c>
      <c r="B7762" s="15">
        <f>'EstExp 12-20'!K332</f>
        <v>0</v>
      </c>
      <c r="C7762" s="1578">
        <f t="shared" si="99"/>
        <v>7757</v>
      </c>
      <c r="D7762" s="5" t="s">
        <v>916</v>
      </c>
    </row>
    <row r="7763" spans="1:4" x14ac:dyDescent="0.2">
      <c r="A7763">
        <v>7758</v>
      </c>
      <c r="B7763" s="15">
        <f>'EstExp 12-20'!K333</f>
        <v>0</v>
      </c>
      <c r="C7763" s="1578">
        <f t="shared" si="99"/>
        <v>7758</v>
      </c>
      <c r="D7763" s="5" t="s">
        <v>916</v>
      </c>
    </row>
    <row r="7764" spans="1:4" x14ac:dyDescent="0.2">
      <c r="A7764">
        <v>7759</v>
      </c>
      <c r="B7764" s="15">
        <f>'EstExp 12-20'!K334</f>
        <v>0</v>
      </c>
      <c r="C7764" s="1578">
        <f t="shared" si="99"/>
        <v>7759</v>
      </c>
      <c r="D7764" s="5" t="s">
        <v>916</v>
      </c>
    </row>
    <row r="7765" spans="1:4" x14ac:dyDescent="0.2">
      <c r="A7765">
        <v>7760</v>
      </c>
      <c r="B7765" s="15">
        <f>'EstExp 12-20'!K335</f>
        <v>0</v>
      </c>
      <c r="C7765" s="1578">
        <f t="shared" si="99"/>
        <v>7760</v>
      </c>
      <c r="D7765" s="5" t="s">
        <v>916</v>
      </c>
    </row>
    <row r="7766" spans="1:4" x14ac:dyDescent="0.2">
      <c r="A7766">
        <v>7761</v>
      </c>
      <c r="B7766" s="15">
        <f>'EstExp 12-20'!K336</f>
        <v>0</v>
      </c>
      <c r="C7766" s="1578">
        <f t="shared" si="99"/>
        <v>7761</v>
      </c>
      <c r="D7766" s="5" t="s">
        <v>916</v>
      </c>
    </row>
    <row r="7767" spans="1:4" x14ac:dyDescent="0.2">
      <c r="A7767">
        <v>7762</v>
      </c>
      <c r="B7767" s="15">
        <f>'EstExp 12-20'!K337</f>
        <v>0</v>
      </c>
      <c r="C7767" s="1578">
        <f t="shared" si="99"/>
        <v>7762</v>
      </c>
      <c r="D7767" s="5" t="s">
        <v>916</v>
      </c>
    </row>
    <row r="7768" spans="1:4" x14ac:dyDescent="0.2">
      <c r="A7768">
        <v>7763</v>
      </c>
      <c r="B7768" s="15">
        <f>'EstExp 12-20'!K338</f>
        <v>0</v>
      </c>
      <c r="C7768" s="1578">
        <f t="shared" si="99"/>
        <v>7763</v>
      </c>
      <c r="D7768" s="5" t="s">
        <v>916</v>
      </c>
    </row>
    <row r="7769" spans="1:4" x14ac:dyDescent="0.2">
      <c r="A7769">
        <v>7764</v>
      </c>
      <c r="B7769" s="15">
        <f>'EstExp 12-20'!K339</f>
        <v>0</v>
      </c>
      <c r="C7769" s="1578">
        <f t="shared" si="99"/>
        <v>7764</v>
      </c>
      <c r="D7769" s="5" t="s">
        <v>916</v>
      </c>
    </row>
    <row r="7770" spans="1:4" x14ac:dyDescent="0.2">
      <c r="A7770">
        <v>7765</v>
      </c>
      <c r="B7770" s="15">
        <f>'EstExp 12-20'!K340</f>
        <v>0</v>
      </c>
      <c r="C7770" s="1578">
        <f t="shared" si="99"/>
        <v>7765</v>
      </c>
      <c r="D7770" s="5" t="s">
        <v>916</v>
      </c>
    </row>
    <row r="7771" spans="1:4" x14ac:dyDescent="0.2">
      <c r="A7771">
        <v>7766</v>
      </c>
      <c r="B7771" s="15">
        <f>'EstExp 12-20'!K341</f>
        <v>0</v>
      </c>
      <c r="C7771" s="1578">
        <f t="shared" si="99"/>
        <v>7766</v>
      </c>
      <c r="D7771" s="5" t="s">
        <v>916</v>
      </c>
    </row>
    <row r="7772" spans="1:4" x14ac:dyDescent="0.2">
      <c r="A7772">
        <v>7767</v>
      </c>
      <c r="B7772" s="15">
        <f>'EstExp 12-20'!K342</f>
        <v>0</v>
      </c>
      <c r="C7772" s="1578">
        <f t="shared" si="99"/>
        <v>7767</v>
      </c>
      <c r="D7772" s="5" t="s">
        <v>916</v>
      </c>
    </row>
    <row r="7773" spans="1:4" x14ac:dyDescent="0.2">
      <c r="A7773">
        <v>7768</v>
      </c>
      <c r="B7773" s="15">
        <f>'EstExp 12-20'!K343</f>
        <v>0</v>
      </c>
      <c r="C7773" s="1578">
        <f t="shared" si="99"/>
        <v>7768</v>
      </c>
      <c r="D7773" s="5" t="s">
        <v>916</v>
      </c>
    </row>
    <row r="7774" spans="1:4" x14ac:dyDescent="0.2">
      <c r="A7774">
        <v>7769</v>
      </c>
      <c r="B7774" s="15">
        <f>'EstExp 12-20'!K344</f>
        <v>0</v>
      </c>
      <c r="C7774" s="1578">
        <f t="shared" si="99"/>
        <v>7769</v>
      </c>
      <c r="D7774" s="5" t="s">
        <v>916</v>
      </c>
    </row>
    <row r="7775" spans="1:4" x14ac:dyDescent="0.2">
      <c r="A7775">
        <v>7770</v>
      </c>
      <c r="B7775" s="15">
        <f>'EstExp 12-20'!K345</f>
        <v>0</v>
      </c>
      <c r="C7775" s="1578">
        <f t="shared" si="99"/>
        <v>7770</v>
      </c>
      <c r="D7775" s="5" t="s">
        <v>916</v>
      </c>
    </row>
    <row r="7776" spans="1:4" x14ac:dyDescent="0.2">
      <c r="A7776">
        <v>7771</v>
      </c>
      <c r="B7776" s="15">
        <f>'EstExp 12-20'!K346</f>
        <v>0</v>
      </c>
      <c r="C7776" s="1578">
        <f t="shared" si="99"/>
        <v>7771</v>
      </c>
      <c r="D7776" s="5" t="s">
        <v>916</v>
      </c>
    </row>
    <row r="7777" spans="1:4" x14ac:dyDescent="0.2">
      <c r="A7777">
        <v>7772</v>
      </c>
      <c r="B7777" s="15">
        <f>'EstExp 12-20'!K347</f>
        <v>0</v>
      </c>
      <c r="C7777" s="1578">
        <f t="shared" si="99"/>
        <v>7772</v>
      </c>
      <c r="D7777" s="5" t="s">
        <v>916</v>
      </c>
    </row>
    <row r="7778" spans="1:4" x14ac:dyDescent="0.2">
      <c r="A7778">
        <v>7773</v>
      </c>
      <c r="B7778" s="15">
        <f>'EstExp 12-20'!K348</f>
        <v>0</v>
      </c>
      <c r="C7778" s="1578">
        <f t="shared" si="99"/>
        <v>7773</v>
      </c>
      <c r="D7778" s="5" t="s">
        <v>916</v>
      </c>
    </row>
    <row r="7779" spans="1:4" x14ac:dyDescent="0.2">
      <c r="A7779">
        <v>7774</v>
      </c>
      <c r="B7779" s="15">
        <f>'EstExp 12-20'!K349</f>
        <v>0</v>
      </c>
      <c r="C7779" s="1578">
        <f t="shared" si="99"/>
        <v>7774</v>
      </c>
      <c r="D7779" s="5" t="s">
        <v>916</v>
      </c>
    </row>
    <row r="7780" spans="1:4" x14ac:dyDescent="0.2">
      <c r="A7780">
        <v>7775</v>
      </c>
      <c r="B7780" s="15">
        <f>'EstExp 12-20'!K350</f>
        <v>0</v>
      </c>
      <c r="C7780" s="1578">
        <f t="shared" si="99"/>
        <v>7775</v>
      </c>
      <c r="D7780" s="5" t="s">
        <v>916</v>
      </c>
    </row>
    <row r="7781" spans="1:4" x14ac:dyDescent="0.2">
      <c r="A7781">
        <v>7776</v>
      </c>
      <c r="B7781" s="15">
        <f>'EstExp 12-20'!K351</f>
        <v>6000</v>
      </c>
      <c r="C7781" s="1578">
        <f t="shared" si="99"/>
        <v>1776</v>
      </c>
      <c r="D7781" s="5" t="s">
        <v>916</v>
      </c>
    </row>
    <row r="7782" spans="1:4" x14ac:dyDescent="0.2">
      <c r="A7782">
        <v>7777</v>
      </c>
      <c r="B7782" s="15">
        <f>'EstExp 12-20'!K354</f>
        <v>0</v>
      </c>
      <c r="C7782" s="1578">
        <f t="shared" si="99"/>
        <v>7777</v>
      </c>
      <c r="D7782" s="5" t="s">
        <v>916</v>
      </c>
    </row>
    <row r="7783" spans="1:4" x14ac:dyDescent="0.2">
      <c r="A7783">
        <v>7778</v>
      </c>
      <c r="B7783" s="15">
        <f>'EstExp 12-20'!K355</f>
        <v>0</v>
      </c>
      <c r="C7783" s="1578">
        <f t="shared" si="99"/>
        <v>7778</v>
      </c>
      <c r="D7783" s="5" t="s">
        <v>916</v>
      </c>
    </row>
    <row r="7784" spans="1:4" x14ac:dyDescent="0.2">
      <c r="A7784">
        <v>7779</v>
      </c>
      <c r="B7784" s="15">
        <f>'EstExp 12-20'!K356</f>
        <v>0</v>
      </c>
      <c r="C7784" s="1578">
        <f t="shared" si="99"/>
        <v>7779</v>
      </c>
      <c r="D7784" s="5" t="s">
        <v>916</v>
      </c>
    </row>
    <row r="7785" spans="1:4" x14ac:dyDescent="0.2">
      <c r="A7785">
        <v>7780</v>
      </c>
      <c r="B7785" s="15">
        <f>'EstExp 12-20'!K357</f>
        <v>0</v>
      </c>
      <c r="C7785" s="1578">
        <f t="shared" si="99"/>
        <v>7780</v>
      </c>
      <c r="D7785" s="5" t="s">
        <v>916</v>
      </c>
    </row>
    <row r="7786" spans="1:4" x14ac:dyDescent="0.2">
      <c r="A7786">
        <v>7781</v>
      </c>
      <c r="B7786" s="15">
        <f>'EstExp 12-20'!K358</f>
        <v>0</v>
      </c>
      <c r="C7786" s="1578">
        <f t="shared" si="99"/>
        <v>7781</v>
      </c>
      <c r="D7786" s="5" t="s">
        <v>916</v>
      </c>
    </row>
    <row r="7787" spans="1:4" x14ac:dyDescent="0.2">
      <c r="A7787">
        <v>7782</v>
      </c>
      <c r="B7787" s="15">
        <f>'EstExp 12-20'!K359</f>
        <v>0</v>
      </c>
      <c r="C7787" s="1578">
        <f t="shared" si="99"/>
        <v>7782</v>
      </c>
      <c r="D7787" s="5" t="s">
        <v>916</v>
      </c>
    </row>
    <row r="7788" spans="1:4" x14ac:dyDescent="0.2">
      <c r="A7788">
        <v>7783</v>
      </c>
      <c r="B7788" s="15">
        <f>'EstExp 12-20'!K360</f>
        <v>0</v>
      </c>
      <c r="C7788" s="1578">
        <f t="shared" si="99"/>
        <v>7783</v>
      </c>
      <c r="D7788" s="5" t="s">
        <v>916</v>
      </c>
    </row>
    <row r="7789" spans="1:4" x14ac:dyDescent="0.2">
      <c r="A7789">
        <v>7784</v>
      </c>
      <c r="B7789" s="15">
        <f>'EstExp 12-20'!K362</f>
        <v>0</v>
      </c>
      <c r="C7789" s="1578">
        <f t="shared" si="99"/>
        <v>7784</v>
      </c>
      <c r="D7789" s="5" t="s">
        <v>916</v>
      </c>
    </row>
    <row r="7790" spans="1:4" x14ac:dyDescent="0.2">
      <c r="A7790">
        <v>7785</v>
      </c>
      <c r="B7790" s="15">
        <f>'EstExp 12-20'!K363</f>
        <v>0</v>
      </c>
      <c r="C7790" s="1578">
        <f t="shared" si="99"/>
        <v>7785</v>
      </c>
      <c r="D7790" s="5" t="s">
        <v>916</v>
      </c>
    </row>
    <row r="7791" spans="1:4" x14ac:dyDescent="0.2">
      <c r="A7791">
        <v>7786</v>
      </c>
      <c r="B7791" s="15">
        <f>'EstExp 12-20'!K364</f>
        <v>0</v>
      </c>
      <c r="C7791" s="1578">
        <f t="shared" si="99"/>
        <v>7786</v>
      </c>
      <c r="D7791" s="5" t="s">
        <v>916</v>
      </c>
    </row>
    <row r="7792" spans="1:4" x14ac:dyDescent="0.2">
      <c r="A7792">
        <v>7787</v>
      </c>
      <c r="B7792" s="15">
        <f>'EstExp 12-20'!K365</f>
        <v>0</v>
      </c>
      <c r="C7792" s="1578">
        <f t="shared" si="99"/>
        <v>7787</v>
      </c>
      <c r="D7792" s="5" t="s">
        <v>916</v>
      </c>
    </row>
    <row r="7793" spans="1:4" x14ac:dyDescent="0.2">
      <c r="A7793">
        <v>7788</v>
      </c>
      <c r="B7793" s="15">
        <f>'EstExp 12-20'!K367</f>
        <v>0</v>
      </c>
      <c r="C7793" s="1578">
        <f t="shared" si="99"/>
        <v>7788</v>
      </c>
      <c r="D7793" s="5" t="s">
        <v>916</v>
      </c>
    </row>
    <row r="7794" spans="1:4" x14ac:dyDescent="0.2">
      <c r="A7794">
        <v>7789</v>
      </c>
      <c r="B7794" s="15">
        <f>'EstExp 12-20'!K368</f>
        <v>25050</v>
      </c>
      <c r="C7794" s="1578">
        <f t="shared" si="99"/>
        <v>-17261</v>
      </c>
      <c r="D7794" s="5" t="s">
        <v>916</v>
      </c>
    </row>
    <row r="7795" spans="1:4" x14ac:dyDescent="0.2">
      <c r="A7795">
        <v>7790</v>
      </c>
      <c r="B7795" s="15">
        <f>'EstExp 12-20'!K369</f>
        <v>0</v>
      </c>
      <c r="C7795" s="1578">
        <f t="shared" si="99"/>
        <v>7790</v>
      </c>
      <c r="D7795" s="5" t="s">
        <v>916</v>
      </c>
    </row>
    <row r="7796" spans="1:4" x14ac:dyDescent="0.2">
      <c r="A7796">
        <v>7791</v>
      </c>
      <c r="B7796" s="15">
        <f>'EstExp 12-20'!K374</f>
        <v>22250</v>
      </c>
      <c r="C7796" s="1578">
        <f t="shared" si="99"/>
        <v>-14459</v>
      </c>
      <c r="D7796" s="5" t="s">
        <v>916</v>
      </c>
    </row>
    <row r="7797" spans="1:4" x14ac:dyDescent="0.2">
      <c r="A7797">
        <v>7792</v>
      </c>
      <c r="B7797" s="15">
        <f>'EstExp 12-20'!K375</f>
        <v>0</v>
      </c>
      <c r="C7797" s="1578">
        <f t="shared" si="99"/>
        <v>7792</v>
      </c>
      <c r="D7797" s="5" t="s">
        <v>916</v>
      </c>
    </row>
    <row r="7798" spans="1:4" x14ac:dyDescent="0.2">
      <c r="A7798">
        <v>7793</v>
      </c>
      <c r="B7798" s="15">
        <f>'EstExp 12-20'!K376</f>
        <v>22250</v>
      </c>
      <c r="C7798" s="1578">
        <f t="shared" si="99"/>
        <v>-14457</v>
      </c>
      <c r="D7798" s="5" t="s">
        <v>916</v>
      </c>
    </row>
    <row r="7799" spans="1:4" x14ac:dyDescent="0.2">
      <c r="A7799">
        <v>7794</v>
      </c>
      <c r="B7799" s="15">
        <f>'EstExp 12-20'!K378</f>
        <v>0</v>
      </c>
      <c r="C7799" s="1578">
        <f t="shared" si="99"/>
        <v>7794</v>
      </c>
      <c r="D7799" s="5" t="s">
        <v>916</v>
      </c>
    </row>
    <row r="7800" spans="1:4" x14ac:dyDescent="0.2">
      <c r="A7800">
        <v>7795</v>
      </c>
      <c r="B7800" s="15">
        <f>'EstExp 12-20'!K379</f>
        <v>7700</v>
      </c>
      <c r="C7800" s="1578">
        <f t="shared" si="99"/>
        <v>95</v>
      </c>
      <c r="D7800" s="5" t="s">
        <v>916</v>
      </c>
    </row>
    <row r="7801" spans="1:4" x14ac:dyDescent="0.2">
      <c r="A7801">
        <v>7796</v>
      </c>
      <c r="B7801" s="15">
        <f>'EstExp 12-20'!K380</f>
        <v>9000</v>
      </c>
      <c r="C7801" s="1578">
        <f t="shared" si="99"/>
        <v>-1204</v>
      </c>
      <c r="D7801" s="5" t="s">
        <v>916</v>
      </c>
    </row>
    <row r="7802" spans="1:4" x14ac:dyDescent="0.2">
      <c r="A7802">
        <v>7797</v>
      </c>
      <c r="B7802" s="15">
        <f>'EstExp 12-20'!K381</f>
        <v>10500</v>
      </c>
      <c r="C7802" s="1578">
        <f t="shared" si="99"/>
        <v>-2703</v>
      </c>
      <c r="D7802" s="5" t="s">
        <v>916</v>
      </c>
    </row>
    <row r="7803" spans="1:4" x14ac:dyDescent="0.2">
      <c r="A7803">
        <v>7798</v>
      </c>
      <c r="B7803" s="15">
        <f>'EstExp 12-20'!K382</f>
        <v>4000</v>
      </c>
      <c r="C7803" s="1578">
        <f t="shared" si="99"/>
        <v>3798</v>
      </c>
      <c r="D7803" s="5" t="s">
        <v>916</v>
      </c>
    </row>
    <row r="7804" spans="1:4" x14ac:dyDescent="0.2">
      <c r="A7804">
        <v>7799</v>
      </c>
      <c r="B7804" s="15">
        <f>'EstExp 12-20'!K383</f>
        <v>0</v>
      </c>
      <c r="C7804" s="1578">
        <f t="shared" si="99"/>
        <v>7799</v>
      </c>
      <c r="D7804" s="5" t="s">
        <v>916</v>
      </c>
    </row>
    <row r="7805" spans="1:4" x14ac:dyDescent="0.2">
      <c r="A7805">
        <v>7800</v>
      </c>
      <c r="B7805" s="15">
        <f>'EstExp 12-20'!K384</f>
        <v>31200</v>
      </c>
      <c r="C7805" s="1578">
        <f t="shared" si="99"/>
        <v>-23400</v>
      </c>
      <c r="D7805" s="5" t="s">
        <v>916</v>
      </c>
    </row>
    <row r="7806" spans="1:4" x14ac:dyDescent="0.2">
      <c r="A7806">
        <v>7801</v>
      </c>
      <c r="B7806" s="15">
        <f>'EstExp 12-20'!K386</f>
        <v>0</v>
      </c>
      <c r="C7806" s="1578">
        <f t="shared" si="99"/>
        <v>7801</v>
      </c>
      <c r="D7806" s="5" t="s">
        <v>916</v>
      </c>
    </row>
    <row r="7807" spans="1:4" x14ac:dyDescent="0.2">
      <c r="A7807">
        <v>7802</v>
      </c>
      <c r="B7807" s="15">
        <f>'EstExp 12-20'!K387</f>
        <v>0</v>
      </c>
      <c r="C7807" s="1578">
        <f t="shared" si="99"/>
        <v>7802</v>
      </c>
      <c r="D7807" s="5" t="s">
        <v>916</v>
      </c>
    </row>
    <row r="7808" spans="1:4" x14ac:dyDescent="0.2">
      <c r="A7808">
        <v>7803</v>
      </c>
      <c r="B7808" s="15">
        <f>'EstExp 12-20'!K388</f>
        <v>0</v>
      </c>
      <c r="C7808" s="1578">
        <f t="shared" si="99"/>
        <v>7803</v>
      </c>
      <c r="D7808" s="5" t="s">
        <v>916</v>
      </c>
    </row>
    <row r="7809" spans="1:4" x14ac:dyDescent="0.2">
      <c r="A7809">
        <v>7804</v>
      </c>
      <c r="B7809" s="15">
        <f>'EstExp 12-20'!K389</f>
        <v>0</v>
      </c>
      <c r="C7809" s="1578">
        <f t="shared" si="99"/>
        <v>7804</v>
      </c>
      <c r="D7809" s="5" t="s">
        <v>916</v>
      </c>
    </row>
    <row r="7810" spans="1:4" x14ac:dyDescent="0.2">
      <c r="A7810">
        <v>7805</v>
      </c>
      <c r="B7810" s="15">
        <f>'EstExp 12-20'!K390</f>
        <v>0</v>
      </c>
      <c r="C7810" s="1578">
        <f t="shared" si="99"/>
        <v>7805</v>
      </c>
      <c r="D7810" s="5" t="s">
        <v>916</v>
      </c>
    </row>
    <row r="7811" spans="1:4" x14ac:dyDescent="0.2">
      <c r="A7811">
        <v>7806</v>
      </c>
      <c r="B7811" s="15">
        <f>'EstExp 12-20'!K391</f>
        <v>0</v>
      </c>
      <c r="C7811" s="1578">
        <f t="shared" si="99"/>
        <v>7806</v>
      </c>
      <c r="D7811" s="5" t="s">
        <v>916</v>
      </c>
    </row>
    <row r="7812" spans="1:4" x14ac:dyDescent="0.2">
      <c r="A7812">
        <v>7807</v>
      </c>
      <c r="B7812" s="15">
        <f>'EstExp 12-20'!K392</f>
        <v>0</v>
      </c>
      <c r="C7812" s="1578">
        <f t="shared" ref="C7812:C7845" si="100">A7812-B7812</f>
        <v>7807</v>
      </c>
      <c r="D7812" s="5" t="s">
        <v>916</v>
      </c>
    </row>
    <row r="7813" spans="1:4" x14ac:dyDescent="0.2">
      <c r="A7813">
        <v>7808</v>
      </c>
      <c r="B7813" s="15">
        <f>'EstExp 12-20'!K393</f>
        <v>139500</v>
      </c>
      <c r="C7813" s="1578">
        <f t="shared" si="100"/>
        <v>-131692</v>
      </c>
      <c r="D7813" s="5" t="s">
        <v>916</v>
      </c>
    </row>
    <row r="7814" spans="1:4" x14ac:dyDescent="0.2">
      <c r="A7814">
        <v>7809</v>
      </c>
      <c r="B7814" s="15">
        <f>'EstExp 12-20'!K394</f>
        <v>0</v>
      </c>
      <c r="C7814" s="1578">
        <f t="shared" si="100"/>
        <v>7809</v>
      </c>
      <c r="D7814" s="5" t="s">
        <v>916</v>
      </c>
    </row>
    <row r="7815" spans="1:4" x14ac:dyDescent="0.2">
      <c r="A7815">
        <v>7810</v>
      </c>
      <c r="B7815" s="15">
        <f>'EstExp 12-20'!K399</f>
        <v>0</v>
      </c>
      <c r="C7815" s="1578">
        <f t="shared" si="100"/>
        <v>7810</v>
      </c>
      <c r="D7815" s="5" t="s">
        <v>916</v>
      </c>
    </row>
    <row r="7816" spans="1:4" x14ac:dyDescent="0.2">
      <c r="A7816">
        <v>7811</v>
      </c>
      <c r="B7816" s="15">
        <f>'EstExp 12-20'!K400</f>
        <v>0</v>
      </c>
      <c r="C7816" s="1578">
        <f t="shared" si="100"/>
        <v>7811</v>
      </c>
      <c r="D7816" s="5" t="s">
        <v>916</v>
      </c>
    </row>
    <row r="7817" spans="1:4" x14ac:dyDescent="0.2">
      <c r="A7817">
        <v>7812</v>
      </c>
      <c r="B7817" s="15">
        <f>'EstExp 12-20'!K401</f>
        <v>0</v>
      </c>
      <c r="C7817" s="1578">
        <f t="shared" si="100"/>
        <v>7812</v>
      </c>
      <c r="D7817" s="5" t="s">
        <v>916</v>
      </c>
    </row>
    <row r="7818" spans="1:4" x14ac:dyDescent="0.2">
      <c r="A7818">
        <v>7813</v>
      </c>
      <c r="B7818" s="15">
        <f>'EstExp 12-20'!K402</f>
        <v>0</v>
      </c>
      <c r="C7818" s="1578">
        <f t="shared" si="100"/>
        <v>7813</v>
      </c>
      <c r="D7818" s="5" t="s">
        <v>916</v>
      </c>
    </row>
    <row r="7819" spans="1:4" x14ac:dyDescent="0.2">
      <c r="A7819" s="3">
        <v>7814</v>
      </c>
      <c r="B7819" s="15"/>
      <c r="C7819" s="1578"/>
      <c r="D7819" s="5" t="s">
        <v>929</v>
      </c>
    </row>
    <row r="7820" spans="1:4" x14ac:dyDescent="0.2">
      <c r="A7820">
        <v>7815</v>
      </c>
      <c r="B7820" s="15">
        <f>'EstExp 12-20'!K404</f>
        <v>0</v>
      </c>
      <c r="C7820" s="1578">
        <f t="shared" si="100"/>
        <v>7815</v>
      </c>
      <c r="D7820" s="5" t="s">
        <v>916</v>
      </c>
    </row>
    <row r="7821" spans="1:4" x14ac:dyDescent="0.2">
      <c r="A7821">
        <v>7816</v>
      </c>
      <c r="B7821" s="15">
        <f>'EstExp 12-20'!K405</f>
        <v>0</v>
      </c>
      <c r="C7821" s="1578">
        <f t="shared" si="100"/>
        <v>7816</v>
      </c>
      <c r="D7821" s="5" t="s">
        <v>916</v>
      </c>
    </row>
    <row r="7822" spans="1:4" x14ac:dyDescent="0.2">
      <c r="A7822">
        <v>7817</v>
      </c>
      <c r="B7822" s="15">
        <f>'EstExp 12-20'!K406</f>
        <v>0</v>
      </c>
      <c r="C7822" s="1578">
        <f t="shared" si="100"/>
        <v>7817</v>
      </c>
      <c r="D7822" s="5" t="s">
        <v>916</v>
      </c>
    </row>
    <row r="7823" spans="1:4" x14ac:dyDescent="0.2">
      <c r="A7823">
        <v>7818</v>
      </c>
      <c r="B7823" s="15">
        <f>'EstExp 12-20'!K407</f>
        <v>0</v>
      </c>
      <c r="C7823" s="1578">
        <f t="shared" si="100"/>
        <v>7818</v>
      </c>
      <c r="D7823" s="5" t="s">
        <v>916</v>
      </c>
    </row>
    <row r="7824" spans="1:4" x14ac:dyDescent="0.2">
      <c r="A7824">
        <v>7819</v>
      </c>
      <c r="B7824" s="15">
        <f>'EstExp 12-20'!K408</f>
        <v>0</v>
      </c>
      <c r="C7824" s="1578">
        <f t="shared" si="100"/>
        <v>7819</v>
      </c>
      <c r="D7824" s="5" t="s">
        <v>916</v>
      </c>
    </row>
    <row r="7825" spans="1:4" x14ac:dyDescent="0.2">
      <c r="A7825">
        <v>7820</v>
      </c>
      <c r="B7825" s="15">
        <f>'EstExp 12-20'!K409</f>
        <v>0</v>
      </c>
      <c r="C7825" s="1578">
        <f t="shared" si="100"/>
        <v>7820</v>
      </c>
      <c r="D7825" s="5" t="s">
        <v>916</v>
      </c>
    </row>
    <row r="7826" spans="1:4" x14ac:dyDescent="0.2">
      <c r="A7826">
        <v>7821</v>
      </c>
      <c r="B7826" s="15">
        <f>'EstExp 12-20'!K410</f>
        <v>0</v>
      </c>
      <c r="C7826" s="1578">
        <f t="shared" si="100"/>
        <v>7821</v>
      </c>
      <c r="D7826" s="5" t="s">
        <v>916</v>
      </c>
    </row>
    <row r="7827" spans="1:4" x14ac:dyDescent="0.2">
      <c r="A7827">
        <v>7822</v>
      </c>
      <c r="B7827" s="15">
        <f>'EstExp 12-20'!K411</f>
        <v>0</v>
      </c>
      <c r="C7827" s="1578">
        <f t="shared" si="100"/>
        <v>7822</v>
      </c>
      <c r="D7827" s="5" t="s">
        <v>916</v>
      </c>
    </row>
    <row r="7828" spans="1:4" x14ac:dyDescent="0.2">
      <c r="A7828">
        <v>7823</v>
      </c>
      <c r="B7828" s="15">
        <f>'EstExp 12-20'!K412</f>
        <v>0</v>
      </c>
      <c r="C7828" s="1578">
        <f t="shared" si="100"/>
        <v>7823</v>
      </c>
      <c r="D7828" s="5" t="s">
        <v>916</v>
      </c>
    </row>
    <row r="7829" spans="1:4" x14ac:dyDescent="0.2">
      <c r="A7829">
        <v>7824</v>
      </c>
      <c r="B7829" s="15">
        <f>'EstExp 12-20'!K413</f>
        <v>0</v>
      </c>
      <c r="C7829" s="1578">
        <f t="shared" si="100"/>
        <v>7824</v>
      </c>
      <c r="D7829" s="5" t="s">
        <v>916</v>
      </c>
    </row>
    <row r="7830" spans="1:4" x14ac:dyDescent="0.2">
      <c r="A7830">
        <v>7825</v>
      </c>
      <c r="B7830" s="15">
        <f>'EstExp 12-20'!K414</f>
        <v>0</v>
      </c>
      <c r="C7830" s="1578">
        <f t="shared" si="100"/>
        <v>7825</v>
      </c>
      <c r="D7830" s="5" t="s">
        <v>916</v>
      </c>
    </row>
    <row r="7831" spans="1:4" x14ac:dyDescent="0.2">
      <c r="A7831">
        <v>7826</v>
      </c>
      <c r="B7831" s="15">
        <f>'EstExp 12-20'!K415</f>
        <v>0</v>
      </c>
      <c r="C7831" s="1578">
        <f t="shared" si="100"/>
        <v>7826</v>
      </c>
      <c r="D7831" s="5" t="s">
        <v>916</v>
      </c>
    </row>
    <row r="7832" spans="1:4" x14ac:dyDescent="0.2">
      <c r="A7832">
        <v>7827</v>
      </c>
      <c r="B7832" s="15">
        <f>'EstExp 12-20'!K416</f>
        <v>0</v>
      </c>
      <c r="C7832" s="1578">
        <f t="shared" si="100"/>
        <v>7827</v>
      </c>
      <c r="D7832" s="5" t="s">
        <v>916</v>
      </c>
    </row>
    <row r="7833" spans="1:4" x14ac:dyDescent="0.2">
      <c r="A7833">
        <v>7828</v>
      </c>
      <c r="B7833" s="15">
        <f>'EstExp 12-20'!K417</f>
        <v>0</v>
      </c>
      <c r="C7833" s="1578">
        <f t="shared" si="100"/>
        <v>7828</v>
      </c>
      <c r="D7833" s="5" t="s">
        <v>916</v>
      </c>
    </row>
    <row r="7834" spans="1:4" x14ac:dyDescent="0.2">
      <c r="A7834">
        <v>7829</v>
      </c>
      <c r="B7834" s="15">
        <f>'EstExp 12-20'!K418</f>
        <v>0</v>
      </c>
      <c r="C7834" s="1578">
        <f t="shared" si="100"/>
        <v>7829</v>
      </c>
      <c r="D7834" s="5" t="s">
        <v>916</v>
      </c>
    </row>
    <row r="7835" spans="1:4" x14ac:dyDescent="0.2">
      <c r="A7835">
        <v>7830</v>
      </c>
      <c r="B7835" s="15">
        <f>'EstExp 12-20'!K419</f>
        <v>0</v>
      </c>
      <c r="C7835" s="1578">
        <f t="shared" si="100"/>
        <v>7830</v>
      </c>
      <c r="D7835" s="5" t="s">
        <v>916</v>
      </c>
    </row>
    <row r="7836" spans="1:4" x14ac:dyDescent="0.2">
      <c r="A7836">
        <v>7831</v>
      </c>
      <c r="B7836" s="15">
        <f>'EstExp 12-20'!K420</f>
        <v>0</v>
      </c>
      <c r="C7836" s="1578">
        <f t="shared" si="100"/>
        <v>7831</v>
      </c>
      <c r="D7836" s="5" t="s">
        <v>916</v>
      </c>
    </row>
    <row r="7837" spans="1:4" x14ac:dyDescent="0.2">
      <c r="A7837">
        <v>7832</v>
      </c>
      <c r="B7837" s="15">
        <f>'EstExp 12-20'!G362</f>
        <v>0</v>
      </c>
      <c r="C7837" s="1578">
        <f t="shared" si="100"/>
        <v>7832</v>
      </c>
      <c r="D7837" s="5" t="s">
        <v>916</v>
      </c>
    </row>
    <row r="7838" spans="1:4" x14ac:dyDescent="0.2">
      <c r="A7838">
        <v>7833</v>
      </c>
      <c r="B7838" s="15">
        <f>'EstExp 12-20'!E397</f>
        <v>0</v>
      </c>
      <c r="C7838" s="1578">
        <f t="shared" si="100"/>
        <v>7833</v>
      </c>
      <c r="D7838" s="5" t="s">
        <v>917</v>
      </c>
    </row>
    <row r="7839" spans="1:4" x14ac:dyDescent="0.2">
      <c r="A7839">
        <v>7834</v>
      </c>
      <c r="B7839" s="15">
        <f>'EstExp 12-20'!E398</f>
        <v>0</v>
      </c>
      <c r="C7839" s="1578">
        <f t="shared" si="100"/>
        <v>7834</v>
      </c>
      <c r="D7839" s="5" t="s">
        <v>917</v>
      </c>
    </row>
    <row r="7840" spans="1:4" x14ac:dyDescent="0.2">
      <c r="A7840">
        <v>7835</v>
      </c>
      <c r="B7840" s="15">
        <f>'EstExp 12-20'!J372</f>
        <v>0</v>
      </c>
      <c r="C7840" s="1578">
        <f t="shared" si="100"/>
        <v>7835</v>
      </c>
      <c r="D7840" s="5" t="s">
        <v>917</v>
      </c>
    </row>
    <row r="7841" spans="1:4" x14ac:dyDescent="0.2">
      <c r="A7841">
        <v>7836</v>
      </c>
      <c r="B7841" s="15">
        <f>'EstExp 12-20'!J429</f>
        <v>0</v>
      </c>
      <c r="C7841" s="1578">
        <f t="shared" si="100"/>
        <v>7836</v>
      </c>
      <c r="D7841" s="5" t="s">
        <v>917</v>
      </c>
    </row>
    <row r="7842" spans="1:4" x14ac:dyDescent="0.2">
      <c r="A7842">
        <v>7837</v>
      </c>
      <c r="B7842" s="15">
        <f>'EstExp 12-20'!J35</f>
        <v>0</v>
      </c>
      <c r="C7842" s="1578">
        <f t="shared" si="100"/>
        <v>7837</v>
      </c>
      <c r="D7842" s="5" t="s">
        <v>916</v>
      </c>
    </row>
    <row r="7843" spans="1:4" x14ac:dyDescent="0.2">
      <c r="A7843">
        <v>7838</v>
      </c>
      <c r="B7843" s="15">
        <f>'EstRev 6-11'!C271</f>
        <v>2326497</v>
      </c>
      <c r="C7843" s="1578">
        <f t="shared" si="100"/>
        <v>-2318659</v>
      </c>
      <c r="D7843" s="5" t="s">
        <v>933</v>
      </c>
    </row>
    <row r="7844" spans="1:4" x14ac:dyDescent="0.2">
      <c r="A7844">
        <v>7839</v>
      </c>
      <c r="B7844" s="15">
        <f>'BudgetSum 2-4'!J105</f>
        <v>0</v>
      </c>
      <c r="C7844" s="1578">
        <f t="shared" si="100"/>
        <v>7839</v>
      </c>
      <c r="D7844" s="5" t="s">
        <v>934</v>
      </c>
    </row>
    <row r="7845" spans="1:4" x14ac:dyDescent="0.2">
      <c r="A7845">
        <v>7840</v>
      </c>
      <c r="B7845" s="15">
        <f>'BudgetSum 2-4'!J106</f>
        <v>0</v>
      </c>
      <c r="C7845" s="1578">
        <f t="shared" si="100"/>
        <v>7840</v>
      </c>
      <c r="D7845" s="5" t="s">
        <v>934</v>
      </c>
    </row>
    <row r="7846" spans="1:4" x14ac:dyDescent="0.2">
      <c r="A7846">
        <v>7841</v>
      </c>
    </row>
    <row r="7847" spans="1:4" x14ac:dyDescent="0.2">
      <c r="A7847">
        <v>7842</v>
      </c>
    </row>
    <row r="7848" spans="1:4" x14ac:dyDescent="0.2">
      <c r="A7848">
        <v>7843</v>
      </c>
    </row>
    <row r="7849" spans="1:4" x14ac:dyDescent="0.2">
      <c r="A7849">
        <v>7844</v>
      </c>
    </row>
    <row r="7850" spans="1:4" x14ac:dyDescent="0.2">
      <c r="A7850">
        <v>7845</v>
      </c>
    </row>
    <row r="7851" spans="1:4" x14ac:dyDescent="0.2">
      <c r="A7851">
        <v>7846</v>
      </c>
    </row>
    <row r="7852" spans="1:4" x14ac:dyDescent="0.2">
      <c r="A7852">
        <v>7847</v>
      </c>
    </row>
    <row r="7853" spans="1:4" x14ac:dyDescent="0.2">
      <c r="A7853">
        <v>7848</v>
      </c>
    </row>
    <row r="7854" spans="1:4" x14ac:dyDescent="0.2">
      <c r="A7854">
        <v>7849</v>
      </c>
    </row>
    <row r="7855" spans="1:4" x14ac:dyDescent="0.2">
      <c r="A7855">
        <v>7850</v>
      </c>
    </row>
    <row r="7856" spans="1:4" x14ac:dyDescent="0.2">
      <c r="A7856">
        <v>7851</v>
      </c>
    </row>
    <row r="7857" spans="1:1" x14ac:dyDescent="0.2">
      <c r="A7857">
        <v>7852</v>
      </c>
    </row>
    <row r="7858" spans="1:1" x14ac:dyDescent="0.2">
      <c r="A7858">
        <v>7853</v>
      </c>
    </row>
    <row r="7859" spans="1:1" x14ac:dyDescent="0.2">
      <c r="A7859">
        <v>7854</v>
      </c>
    </row>
    <row r="7860" spans="1:1" x14ac:dyDescent="0.2">
      <c r="A7860">
        <v>7855</v>
      </c>
    </row>
    <row r="7861" spans="1:1" x14ac:dyDescent="0.2">
      <c r="A7861">
        <v>7856</v>
      </c>
    </row>
    <row r="7862" spans="1:1" x14ac:dyDescent="0.2">
      <c r="A7862">
        <v>7857</v>
      </c>
    </row>
    <row r="7863" spans="1:1" x14ac:dyDescent="0.2">
      <c r="A7863">
        <v>7858</v>
      </c>
    </row>
    <row r="7864" spans="1:1" x14ac:dyDescent="0.2">
      <c r="A7864">
        <v>7859</v>
      </c>
    </row>
    <row r="7865" spans="1:1" x14ac:dyDescent="0.2">
      <c r="A7865">
        <v>7860</v>
      </c>
    </row>
    <row r="7866" spans="1:1" x14ac:dyDescent="0.2">
      <c r="A7866">
        <v>7861</v>
      </c>
    </row>
    <row r="7867" spans="1:1" x14ac:dyDescent="0.2">
      <c r="A7867">
        <v>7862</v>
      </c>
    </row>
    <row r="7868" spans="1:1" x14ac:dyDescent="0.2">
      <c r="A7868">
        <v>7863</v>
      </c>
    </row>
    <row r="7869" spans="1:1" x14ac:dyDescent="0.2">
      <c r="A7869">
        <v>7864</v>
      </c>
    </row>
    <row r="7870" spans="1:1" x14ac:dyDescent="0.2">
      <c r="A7870">
        <v>7865</v>
      </c>
    </row>
    <row r="7871" spans="1:1" x14ac:dyDescent="0.2">
      <c r="A7871">
        <v>7866</v>
      </c>
    </row>
    <row r="7872" spans="1:1" x14ac:dyDescent="0.2">
      <c r="A7872">
        <v>7867</v>
      </c>
    </row>
    <row r="7873" spans="1:1" x14ac:dyDescent="0.2">
      <c r="A7873">
        <v>7868</v>
      </c>
    </row>
    <row r="7874" spans="1:1" x14ac:dyDescent="0.2">
      <c r="A7874">
        <v>7869</v>
      </c>
    </row>
    <row r="7875" spans="1:1" x14ac:dyDescent="0.2">
      <c r="A7875">
        <v>7870</v>
      </c>
    </row>
    <row r="7876" spans="1:1" x14ac:dyDescent="0.2">
      <c r="A7876">
        <v>7871</v>
      </c>
    </row>
    <row r="7877" spans="1:1" x14ac:dyDescent="0.2">
      <c r="A7877">
        <v>7872</v>
      </c>
    </row>
    <row r="7878" spans="1:1" x14ac:dyDescent="0.2">
      <c r="A7878">
        <v>7873</v>
      </c>
    </row>
    <row r="7879" spans="1:1" x14ac:dyDescent="0.2">
      <c r="A7879">
        <v>7874</v>
      </c>
    </row>
    <row r="7880" spans="1:1" x14ac:dyDescent="0.2">
      <c r="A7880">
        <v>7875</v>
      </c>
    </row>
    <row r="7881" spans="1:1" x14ac:dyDescent="0.2">
      <c r="A7881">
        <v>7876</v>
      </c>
    </row>
    <row r="7882" spans="1:1" x14ac:dyDescent="0.2">
      <c r="A7882">
        <v>7877</v>
      </c>
    </row>
    <row r="7883" spans="1:1" x14ac:dyDescent="0.2">
      <c r="A7883">
        <v>7878</v>
      </c>
    </row>
    <row r="7884" spans="1:1" x14ac:dyDescent="0.2">
      <c r="A7884">
        <v>7879</v>
      </c>
    </row>
    <row r="7885" spans="1:1" x14ac:dyDescent="0.2">
      <c r="A7885">
        <v>7880</v>
      </c>
    </row>
    <row r="7886" spans="1:1" x14ac:dyDescent="0.2">
      <c r="A7886">
        <v>7881</v>
      </c>
    </row>
    <row r="7887" spans="1:1" x14ac:dyDescent="0.2">
      <c r="A7887">
        <v>7882</v>
      </c>
    </row>
    <row r="7888" spans="1:1" x14ac:dyDescent="0.2">
      <c r="A7888">
        <v>7883</v>
      </c>
    </row>
    <row r="7889" spans="1:1" x14ac:dyDescent="0.2">
      <c r="A7889">
        <v>7884</v>
      </c>
    </row>
    <row r="7890" spans="1:1" x14ac:dyDescent="0.2">
      <c r="A7890">
        <v>7885</v>
      </c>
    </row>
    <row r="7891" spans="1:1" x14ac:dyDescent="0.2">
      <c r="A7891">
        <v>7886</v>
      </c>
    </row>
    <row r="7892" spans="1:1" x14ac:dyDescent="0.2">
      <c r="A7892">
        <v>7887</v>
      </c>
    </row>
    <row r="7893" spans="1:1" x14ac:dyDescent="0.2">
      <c r="A7893">
        <v>7888</v>
      </c>
    </row>
    <row r="7894" spans="1:1" x14ac:dyDescent="0.2">
      <c r="A7894">
        <v>7889</v>
      </c>
    </row>
    <row r="7895" spans="1:1" x14ac:dyDescent="0.2">
      <c r="A7895">
        <v>7890</v>
      </c>
    </row>
    <row r="7896" spans="1:1" x14ac:dyDescent="0.2">
      <c r="A7896">
        <v>7891</v>
      </c>
    </row>
    <row r="7897" spans="1:1" x14ac:dyDescent="0.2">
      <c r="A7897">
        <v>7892</v>
      </c>
    </row>
    <row r="7898" spans="1:1" x14ac:dyDescent="0.2">
      <c r="A7898">
        <v>7893</v>
      </c>
    </row>
    <row r="7899" spans="1:1" x14ac:dyDescent="0.2">
      <c r="A7899">
        <v>7894</v>
      </c>
    </row>
    <row r="7900" spans="1:1" x14ac:dyDescent="0.2">
      <c r="A7900">
        <v>7895</v>
      </c>
    </row>
    <row r="7901" spans="1:1" x14ac:dyDescent="0.2">
      <c r="A7901">
        <v>7896</v>
      </c>
    </row>
    <row r="7902" spans="1:1" x14ac:dyDescent="0.2">
      <c r="A7902">
        <v>7897</v>
      </c>
    </row>
    <row r="7903" spans="1:1" x14ac:dyDescent="0.2">
      <c r="A7903">
        <v>7898</v>
      </c>
    </row>
    <row r="7904" spans="1:1" x14ac:dyDescent="0.2">
      <c r="A7904">
        <v>7899</v>
      </c>
    </row>
    <row r="7905" spans="1:1" x14ac:dyDescent="0.2">
      <c r="A7905">
        <v>7900</v>
      </c>
    </row>
    <row r="7906" spans="1:1" x14ac:dyDescent="0.2">
      <c r="A7906">
        <v>7901</v>
      </c>
    </row>
    <row r="7907" spans="1:1" x14ac:dyDescent="0.2">
      <c r="A7907">
        <v>7902</v>
      </c>
    </row>
    <row r="7908" spans="1:1" x14ac:dyDescent="0.2">
      <c r="A7908">
        <v>7903</v>
      </c>
    </row>
    <row r="7909" spans="1:1" x14ac:dyDescent="0.2">
      <c r="A7909">
        <v>7904</v>
      </c>
    </row>
    <row r="7910" spans="1:1" x14ac:dyDescent="0.2">
      <c r="A7910">
        <v>7905</v>
      </c>
    </row>
    <row r="7911" spans="1:1" x14ac:dyDescent="0.2">
      <c r="A7911">
        <v>7906</v>
      </c>
    </row>
    <row r="7912" spans="1:1" x14ac:dyDescent="0.2">
      <c r="A7912">
        <v>7907</v>
      </c>
    </row>
    <row r="7913" spans="1:1" x14ac:dyDescent="0.2">
      <c r="A7913">
        <v>7908</v>
      </c>
    </row>
    <row r="7914" spans="1:1" x14ac:dyDescent="0.2">
      <c r="A7914">
        <v>7909</v>
      </c>
    </row>
    <row r="7915" spans="1:1" x14ac:dyDescent="0.2">
      <c r="A7915">
        <v>7910</v>
      </c>
    </row>
    <row r="7916" spans="1:1" x14ac:dyDescent="0.2">
      <c r="A7916">
        <v>7911</v>
      </c>
    </row>
    <row r="7917" spans="1:1" x14ac:dyDescent="0.2">
      <c r="A7917">
        <v>7912</v>
      </c>
    </row>
    <row r="7918" spans="1:1" x14ac:dyDescent="0.2">
      <c r="A7918">
        <v>7913</v>
      </c>
    </row>
    <row r="7919" spans="1:1" x14ac:dyDescent="0.2">
      <c r="A7919">
        <v>7914</v>
      </c>
    </row>
    <row r="7920" spans="1:1" x14ac:dyDescent="0.2">
      <c r="A7920">
        <v>7915</v>
      </c>
    </row>
    <row r="7921" spans="1:1" x14ac:dyDescent="0.2">
      <c r="A7921">
        <v>7916</v>
      </c>
    </row>
    <row r="7922" spans="1:1" x14ac:dyDescent="0.2">
      <c r="A7922">
        <v>7917</v>
      </c>
    </row>
    <row r="7923" spans="1:1" x14ac:dyDescent="0.2">
      <c r="A7923">
        <v>7918</v>
      </c>
    </row>
    <row r="7924" spans="1:1" x14ac:dyDescent="0.2">
      <c r="A7924">
        <v>7919</v>
      </c>
    </row>
    <row r="7925" spans="1:1" x14ac:dyDescent="0.2">
      <c r="A7925">
        <v>7920</v>
      </c>
    </row>
    <row r="7926" spans="1:1" x14ac:dyDescent="0.2">
      <c r="A7926">
        <v>7921</v>
      </c>
    </row>
    <row r="7927" spans="1:1" x14ac:dyDescent="0.2">
      <c r="A7927">
        <v>7922</v>
      </c>
    </row>
    <row r="7928" spans="1:1" x14ac:dyDescent="0.2">
      <c r="A7928">
        <v>7923</v>
      </c>
    </row>
    <row r="7929" spans="1:1" x14ac:dyDescent="0.2">
      <c r="A7929">
        <v>7924</v>
      </c>
    </row>
    <row r="7930" spans="1:1" x14ac:dyDescent="0.2">
      <c r="A7930">
        <v>7925</v>
      </c>
    </row>
    <row r="7931" spans="1:1" x14ac:dyDescent="0.2">
      <c r="A7931">
        <v>7926</v>
      </c>
    </row>
    <row r="7932" spans="1:1" x14ac:dyDescent="0.2">
      <c r="A7932">
        <v>7927</v>
      </c>
    </row>
    <row r="7933" spans="1:1" x14ac:dyDescent="0.2">
      <c r="A7933">
        <v>7928</v>
      </c>
    </row>
    <row r="7934" spans="1:1" x14ac:dyDescent="0.2">
      <c r="A7934">
        <v>7929</v>
      </c>
    </row>
    <row r="7935" spans="1:1" x14ac:dyDescent="0.2">
      <c r="A7935">
        <v>7930</v>
      </c>
    </row>
    <row r="7936" spans="1:1" x14ac:dyDescent="0.2">
      <c r="A7936">
        <v>7931</v>
      </c>
    </row>
    <row r="7937" spans="1:1" x14ac:dyDescent="0.2">
      <c r="A7937">
        <v>7932</v>
      </c>
    </row>
    <row r="7938" spans="1:1" x14ac:dyDescent="0.2">
      <c r="A7938">
        <v>7933</v>
      </c>
    </row>
    <row r="7939" spans="1:1" x14ac:dyDescent="0.2">
      <c r="A7939">
        <v>7934</v>
      </c>
    </row>
    <row r="7940" spans="1:1" x14ac:dyDescent="0.2">
      <c r="A7940">
        <v>7935</v>
      </c>
    </row>
    <row r="7941" spans="1:1" x14ac:dyDescent="0.2">
      <c r="A7941">
        <v>7936</v>
      </c>
    </row>
    <row r="7942" spans="1:1" x14ac:dyDescent="0.2">
      <c r="A7942">
        <v>7937</v>
      </c>
    </row>
    <row r="7943" spans="1:1" x14ac:dyDescent="0.2">
      <c r="A7943">
        <v>7938</v>
      </c>
    </row>
    <row r="7944" spans="1:1" x14ac:dyDescent="0.2">
      <c r="A7944">
        <v>7939</v>
      </c>
    </row>
    <row r="7945" spans="1:1" x14ac:dyDescent="0.2">
      <c r="A7945">
        <v>7940</v>
      </c>
    </row>
    <row r="7946" spans="1:1" x14ac:dyDescent="0.2">
      <c r="A7946">
        <v>7941</v>
      </c>
    </row>
    <row r="7947" spans="1:1" x14ac:dyDescent="0.2">
      <c r="A7947">
        <v>7942</v>
      </c>
    </row>
    <row r="7948" spans="1:1" x14ac:dyDescent="0.2">
      <c r="A7948">
        <v>7943</v>
      </c>
    </row>
    <row r="7949" spans="1:1" x14ac:dyDescent="0.2">
      <c r="A7949">
        <v>7944</v>
      </c>
    </row>
    <row r="7950" spans="1:1" x14ac:dyDescent="0.2">
      <c r="A7950">
        <v>7945</v>
      </c>
    </row>
    <row r="7951" spans="1:1" x14ac:dyDescent="0.2">
      <c r="A7951">
        <v>7946</v>
      </c>
    </row>
    <row r="7952" spans="1:1" x14ac:dyDescent="0.2">
      <c r="A7952">
        <v>7947</v>
      </c>
    </row>
    <row r="7953" spans="1:1" x14ac:dyDescent="0.2">
      <c r="A7953">
        <v>7948</v>
      </c>
    </row>
    <row r="7954" spans="1:1" x14ac:dyDescent="0.2">
      <c r="A7954">
        <v>7949</v>
      </c>
    </row>
    <row r="7955" spans="1:1" x14ac:dyDescent="0.2">
      <c r="A7955">
        <v>7950</v>
      </c>
    </row>
    <row r="7956" spans="1:1" x14ac:dyDescent="0.2">
      <c r="A7956">
        <v>7951</v>
      </c>
    </row>
    <row r="7957" spans="1:1" x14ac:dyDescent="0.2">
      <c r="A7957">
        <v>7952</v>
      </c>
    </row>
    <row r="7958" spans="1:1" x14ac:dyDescent="0.2">
      <c r="A7958">
        <v>7953</v>
      </c>
    </row>
    <row r="7959" spans="1:1" x14ac:dyDescent="0.2">
      <c r="A7959">
        <v>7954</v>
      </c>
    </row>
    <row r="7960" spans="1:1" x14ac:dyDescent="0.2">
      <c r="A7960">
        <v>7955</v>
      </c>
    </row>
    <row r="7961" spans="1:1" x14ac:dyDescent="0.2">
      <c r="A7961">
        <v>7956</v>
      </c>
    </row>
    <row r="7962" spans="1:1" x14ac:dyDescent="0.2">
      <c r="A7962">
        <v>7957</v>
      </c>
    </row>
    <row r="7963" spans="1:1" x14ac:dyDescent="0.2">
      <c r="A7963">
        <v>7958</v>
      </c>
    </row>
    <row r="7964" spans="1:1" x14ac:dyDescent="0.2">
      <c r="A7964">
        <v>7959</v>
      </c>
    </row>
    <row r="7965" spans="1:1" x14ac:dyDescent="0.2">
      <c r="A7965">
        <v>7960</v>
      </c>
    </row>
    <row r="7966" spans="1:1" x14ac:dyDescent="0.2">
      <c r="A7966">
        <v>7961</v>
      </c>
    </row>
    <row r="7967" spans="1:1" x14ac:dyDescent="0.2">
      <c r="A7967">
        <v>7962</v>
      </c>
    </row>
    <row r="7968" spans="1:1" x14ac:dyDescent="0.2">
      <c r="A7968">
        <v>7963</v>
      </c>
    </row>
    <row r="7969" spans="1:1" x14ac:dyDescent="0.2">
      <c r="A7969">
        <v>7964</v>
      </c>
    </row>
    <row r="7970" spans="1:1" x14ac:dyDescent="0.2">
      <c r="A7970">
        <v>7965</v>
      </c>
    </row>
    <row r="7971" spans="1:1" x14ac:dyDescent="0.2">
      <c r="A7971">
        <v>7966</v>
      </c>
    </row>
    <row r="7972" spans="1:1" x14ac:dyDescent="0.2">
      <c r="A7972">
        <v>7967</v>
      </c>
    </row>
    <row r="7973" spans="1:1" x14ac:dyDescent="0.2">
      <c r="A7973">
        <v>7968</v>
      </c>
    </row>
    <row r="7974" spans="1:1" x14ac:dyDescent="0.2">
      <c r="A7974">
        <v>7969</v>
      </c>
    </row>
    <row r="7975" spans="1:1" x14ac:dyDescent="0.2">
      <c r="A7975">
        <v>7970</v>
      </c>
    </row>
    <row r="7976" spans="1:1" x14ac:dyDescent="0.2">
      <c r="A7976">
        <v>7971</v>
      </c>
    </row>
    <row r="7977" spans="1:1" x14ac:dyDescent="0.2">
      <c r="A7977">
        <v>7972</v>
      </c>
    </row>
    <row r="7978" spans="1:1" x14ac:dyDescent="0.2">
      <c r="A7978">
        <v>7973</v>
      </c>
    </row>
    <row r="7979" spans="1:1" x14ac:dyDescent="0.2">
      <c r="A7979">
        <v>7974</v>
      </c>
    </row>
    <row r="7980" spans="1:1" x14ac:dyDescent="0.2">
      <c r="A7980">
        <v>7975</v>
      </c>
    </row>
    <row r="7981" spans="1:1" x14ac:dyDescent="0.2">
      <c r="A7981">
        <v>7976</v>
      </c>
    </row>
    <row r="7982" spans="1:1" x14ac:dyDescent="0.2">
      <c r="A7982">
        <v>7977</v>
      </c>
    </row>
    <row r="7983" spans="1:1" x14ac:dyDescent="0.2">
      <c r="A7983">
        <v>7978</v>
      </c>
    </row>
    <row r="7984" spans="1:1" x14ac:dyDescent="0.2">
      <c r="A7984">
        <v>7979</v>
      </c>
    </row>
    <row r="7985" spans="1:1" x14ac:dyDescent="0.2">
      <c r="A7985">
        <v>7980</v>
      </c>
    </row>
    <row r="7986" spans="1:1" x14ac:dyDescent="0.2">
      <c r="A7986">
        <v>7981</v>
      </c>
    </row>
    <row r="7987" spans="1:1" x14ac:dyDescent="0.2">
      <c r="A7987">
        <v>7982</v>
      </c>
    </row>
    <row r="7988" spans="1:1" x14ac:dyDescent="0.2">
      <c r="A7988">
        <v>7983</v>
      </c>
    </row>
    <row r="7989" spans="1:1" x14ac:dyDescent="0.2">
      <c r="A7989">
        <v>7984</v>
      </c>
    </row>
    <row r="7990" spans="1:1" x14ac:dyDescent="0.2">
      <c r="A7990">
        <v>7985</v>
      </c>
    </row>
    <row r="7991" spans="1:1" x14ac:dyDescent="0.2">
      <c r="A7991">
        <v>7986</v>
      </c>
    </row>
    <row r="7992" spans="1:1" x14ac:dyDescent="0.2">
      <c r="A7992">
        <v>7987</v>
      </c>
    </row>
    <row r="7993" spans="1:1" x14ac:dyDescent="0.2">
      <c r="A7993">
        <v>7988</v>
      </c>
    </row>
    <row r="7994" spans="1:1" x14ac:dyDescent="0.2">
      <c r="A7994">
        <v>7989</v>
      </c>
    </row>
    <row r="7995" spans="1:1" x14ac:dyDescent="0.2">
      <c r="A7995">
        <v>7990</v>
      </c>
    </row>
    <row r="7996" spans="1:1" x14ac:dyDescent="0.2">
      <c r="A7996">
        <v>7991</v>
      </c>
    </row>
    <row r="7997" spans="1:1" x14ac:dyDescent="0.2">
      <c r="A7997">
        <v>7992</v>
      </c>
    </row>
    <row r="7998" spans="1:1" x14ac:dyDescent="0.2">
      <c r="A7998">
        <v>7993</v>
      </c>
    </row>
    <row r="7999" spans="1:1" x14ac:dyDescent="0.2">
      <c r="A7999">
        <v>7994</v>
      </c>
    </row>
    <row r="8000" spans="1:1" x14ac:dyDescent="0.2">
      <c r="A8000">
        <v>7995</v>
      </c>
    </row>
  </sheetData>
  <sheetProtection algorithmName="SHA-512" hashValue="VoirE4ltT+cNQAx/hIqAbI8KmUsFDfM5sFFF3F7rhEbUfQmVBBJOMcp6zLo4pV40bbLiMQX7yA+W08PCIQ0Y8Q==" saltValue="R6b/cKQqO5+kTrxkpR4peg==" spinCount="100000" sheet="1" objects="1" scenarios="1"/>
  <autoFilter ref="A1:E8000" xr:uid="{00000000-0009-0000-0000-00000E000000}"/>
  <phoneticPr fontId="5"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133"/>
  <sheetViews>
    <sheetView showGridLines="0" topLeftCell="A10" zoomScaleNormal="100" workbookViewId="0">
      <selection activeCell="J22" sqref="J22"/>
    </sheetView>
  </sheetViews>
  <sheetFormatPr defaultRowHeight="9" x14ac:dyDescent="0.15"/>
  <cols>
    <col min="1" max="1" width="49.7109375" style="435" customWidth="1"/>
    <col min="2" max="2" width="4.7109375" style="552" customWidth="1"/>
    <col min="3" max="9" width="13.7109375" style="435" customWidth="1"/>
    <col min="10" max="11" width="13.7109375" style="553" customWidth="1"/>
    <col min="12" max="12" width="13.7109375" style="435" customWidth="1"/>
    <col min="13" max="16384" width="9.140625" style="435"/>
  </cols>
  <sheetData>
    <row r="1" spans="1:11" ht="12.75" customHeight="1" x14ac:dyDescent="0.2">
      <c r="A1" s="431" t="s">
        <v>46</v>
      </c>
      <c r="B1" s="432"/>
      <c r="C1" s="433" t="s">
        <v>250</v>
      </c>
      <c r="D1" s="434" t="s">
        <v>251</v>
      </c>
      <c r="E1" s="434" t="s">
        <v>479</v>
      </c>
      <c r="F1" s="434" t="s">
        <v>480</v>
      </c>
      <c r="G1" s="434" t="s">
        <v>481</v>
      </c>
      <c r="H1" s="434" t="s">
        <v>482</v>
      </c>
      <c r="I1" s="434" t="s">
        <v>483</v>
      </c>
      <c r="J1" s="434" t="s">
        <v>484</v>
      </c>
      <c r="K1" s="434" t="s">
        <v>485</v>
      </c>
    </row>
    <row r="2" spans="1:11" ht="36" customHeight="1" x14ac:dyDescent="0.15">
      <c r="A2" s="416" t="s">
        <v>839</v>
      </c>
      <c r="B2" s="436" t="s">
        <v>498</v>
      </c>
      <c r="C2" s="437" t="s">
        <v>285</v>
      </c>
      <c r="D2" s="438" t="s">
        <v>252</v>
      </c>
      <c r="E2" s="438" t="s">
        <v>406</v>
      </c>
      <c r="F2" s="438" t="s">
        <v>486</v>
      </c>
      <c r="G2" s="439" t="s">
        <v>385</v>
      </c>
      <c r="H2" s="439" t="s">
        <v>407</v>
      </c>
      <c r="I2" s="439" t="s">
        <v>488</v>
      </c>
      <c r="J2" s="439" t="s">
        <v>408</v>
      </c>
      <c r="K2" s="439" t="s">
        <v>489</v>
      </c>
    </row>
    <row r="3" spans="1:11" s="442" customFormat="1" ht="27" thickBot="1" x14ac:dyDescent="0.25">
      <c r="A3" s="1487" t="s">
        <v>849</v>
      </c>
      <c r="B3" s="440"/>
      <c r="C3" s="603">
        <v>1305177</v>
      </c>
      <c r="D3" s="603">
        <v>461341</v>
      </c>
      <c r="E3" s="603">
        <v>60308</v>
      </c>
      <c r="F3" s="603">
        <v>30928</v>
      </c>
      <c r="G3" s="603">
        <v>46826</v>
      </c>
      <c r="H3" s="603">
        <v>54226</v>
      </c>
      <c r="I3" s="603">
        <v>104129</v>
      </c>
      <c r="J3" s="603">
        <v>136464</v>
      </c>
      <c r="K3" s="603">
        <v>102965</v>
      </c>
    </row>
    <row r="4" spans="1:11" s="446" customFormat="1" ht="18" customHeight="1" thickTop="1" x14ac:dyDescent="0.2">
      <c r="A4" s="568" t="s">
        <v>871</v>
      </c>
      <c r="B4" s="569"/>
      <c r="C4" s="443"/>
      <c r="D4" s="443"/>
      <c r="E4" s="443"/>
      <c r="F4" s="443"/>
      <c r="G4" s="443"/>
      <c r="H4" s="443"/>
      <c r="I4" s="444"/>
      <c r="J4" s="444"/>
      <c r="K4" s="445"/>
    </row>
    <row r="5" spans="1:11" s="442" customFormat="1" ht="12.75" customHeight="1" x14ac:dyDescent="0.2">
      <c r="A5" s="570" t="s">
        <v>331</v>
      </c>
      <c r="B5" s="571">
        <v>1000</v>
      </c>
      <c r="C5" s="447">
        <f>'EstRev 6-11'!C111</f>
        <v>882597</v>
      </c>
      <c r="D5" s="447">
        <f>'EstRev 6-11'!D111</f>
        <v>256250</v>
      </c>
      <c r="E5" s="447">
        <f>'EstRev 6-11'!E111</f>
        <v>340470</v>
      </c>
      <c r="F5" s="447">
        <f>'EstRev 6-11'!F111</f>
        <v>53320</v>
      </c>
      <c r="G5" s="447">
        <f>'EstRev 6-11'!G111</f>
        <v>89200</v>
      </c>
      <c r="H5" s="447">
        <f>'EstRev 6-11'!H111</f>
        <v>18549</v>
      </c>
      <c r="I5" s="447">
        <f>'EstRev 6-11'!I111</f>
        <v>12400</v>
      </c>
      <c r="J5" s="447">
        <f>'EstRev 6-11'!J111</f>
        <v>111965</v>
      </c>
      <c r="K5" s="447">
        <f>'EstRev 6-11'!K111</f>
        <v>12855</v>
      </c>
    </row>
    <row r="6" spans="1:11" s="442" customFormat="1" ht="24" x14ac:dyDescent="0.2">
      <c r="A6" s="572" t="s">
        <v>362</v>
      </c>
      <c r="B6" s="573">
        <v>2000</v>
      </c>
      <c r="C6" s="447">
        <f>'EstRev 6-11'!C117</f>
        <v>0</v>
      </c>
      <c r="D6" s="447">
        <f>'EstRev 6-11'!D117</f>
        <v>0</v>
      </c>
      <c r="E6" s="448"/>
      <c r="F6" s="447">
        <f>'EstRev 6-11'!F117</f>
        <v>0</v>
      </c>
      <c r="G6" s="447">
        <f>'EstRev 6-11'!G117</f>
        <v>0</v>
      </c>
      <c r="H6" s="448"/>
      <c r="I6" s="448"/>
      <c r="J6" s="448"/>
      <c r="K6" s="448"/>
    </row>
    <row r="7" spans="1:11" s="442" customFormat="1" ht="12.75" customHeight="1" x14ac:dyDescent="0.2">
      <c r="A7" s="574" t="s">
        <v>500</v>
      </c>
      <c r="B7" s="573">
        <v>3000</v>
      </c>
      <c r="C7" s="447">
        <f>'EstRev 6-11'!C172</f>
        <v>944300</v>
      </c>
      <c r="D7" s="447">
        <f>'EstRev 6-11'!D172</f>
        <v>50000</v>
      </c>
      <c r="E7" s="447">
        <f>'EstRev 6-11'!E172</f>
        <v>0</v>
      </c>
      <c r="F7" s="447">
        <f>'EstRev 6-11'!F172</f>
        <v>169500</v>
      </c>
      <c r="G7" s="447">
        <f>'EstRev 6-11'!G172</f>
        <v>0</v>
      </c>
      <c r="H7" s="447">
        <f>'EstRev 6-11'!H172</f>
        <v>0</v>
      </c>
      <c r="I7" s="447">
        <f>'EstRev 6-11'!I172</f>
        <v>0</v>
      </c>
      <c r="J7" s="447">
        <f>'EstRev 6-11'!J172</f>
        <v>0</v>
      </c>
      <c r="K7" s="447">
        <f>'EstRev 6-11'!K172</f>
        <v>0</v>
      </c>
    </row>
    <row r="8" spans="1:11" s="450" customFormat="1" ht="12.75" customHeight="1" x14ac:dyDescent="0.2">
      <c r="A8" s="574" t="s">
        <v>501</v>
      </c>
      <c r="B8" s="575">
        <v>4000</v>
      </c>
      <c r="C8" s="449">
        <f>'EstRev 6-11'!C269</f>
        <v>486000</v>
      </c>
      <c r="D8" s="449">
        <f>'EstRev 6-11'!D269</f>
        <v>0</v>
      </c>
      <c r="E8" s="449">
        <f>'EstRev 6-11'!E269</f>
        <v>0</v>
      </c>
      <c r="F8" s="449">
        <f>'EstRev 6-11'!F269</f>
        <v>0</v>
      </c>
      <c r="G8" s="449">
        <f>'EstRev 6-11'!G269</f>
        <v>0</v>
      </c>
      <c r="H8" s="449">
        <f>'EstRev 6-11'!H269</f>
        <v>0</v>
      </c>
      <c r="I8" s="449">
        <f>'EstRev 6-11'!I269</f>
        <v>0</v>
      </c>
      <c r="J8" s="449">
        <f>'EstRev 6-11'!J269</f>
        <v>0</v>
      </c>
      <c r="K8" s="449">
        <f>'EstRev 6-11'!K269</f>
        <v>0</v>
      </c>
    </row>
    <row r="9" spans="1:11" s="450" customFormat="1" ht="13.5" thickBot="1" x14ac:dyDescent="0.25">
      <c r="A9" s="451" t="s">
        <v>742</v>
      </c>
      <c r="B9" s="452"/>
      <c r="C9" s="453">
        <f>SUM(C5:C8)</f>
        <v>2312897</v>
      </c>
      <c r="D9" s="453">
        <f t="shared" ref="D9:K9" si="0">SUM(D5:D8)</f>
        <v>306250</v>
      </c>
      <c r="E9" s="453">
        <f t="shared" si="0"/>
        <v>340470</v>
      </c>
      <c r="F9" s="453">
        <f t="shared" si="0"/>
        <v>222820</v>
      </c>
      <c r="G9" s="453">
        <f t="shared" si="0"/>
        <v>89200</v>
      </c>
      <c r="H9" s="453">
        <f t="shared" si="0"/>
        <v>18549</v>
      </c>
      <c r="I9" s="453">
        <f t="shared" si="0"/>
        <v>12400</v>
      </c>
      <c r="J9" s="453">
        <f t="shared" si="0"/>
        <v>111965</v>
      </c>
      <c r="K9" s="453">
        <f t="shared" si="0"/>
        <v>12855</v>
      </c>
    </row>
    <row r="10" spans="1:11" s="450" customFormat="1" ht="16.5" thickTop="1" thickBot="1" x14ac:dyDescent="0.25">
      <c r="A10" s="454" t="s">
        <v>743</v>
      </c>
      <c r="B10" s="455">
        <v>3998</v>
      </c>
      <c r="C10" s="456"/>
      <c r="D10" s="456"/>
      <c r="E10" s="456"/>
      <c r="F10" s="456"/>
      <c r="G10" s="456"/>
      <c r="H10" s="456"/>
      <c r="I10" s="457"/>
      <c r="J10" s="456"/>
      <c r="K10" s="456"/>
    </row>
    <row r="11" spans="1:11" s="450" customFormat="1" ht="12.75" customHeight="1" thickTop="1" thickBot="1" x14ac:dyDescent="0.25">
      <c r="A11" s="451" t="s">
        <v>499</v>
      </c>
      <c r="B11" s="458"/>
      <c r="C11" s="459">
        <f>SUM(C9:C10)</f>
        <v>2312897</v>
      </c>
      <c r="D11" s="459">
        <f t="shared" ref="D11:K11" si="1">SUM(D9:D10)</f>
        <v>306250</v>
      </c>
      <c r="E11" s="459">
        <f t="shared" si="1"/>
        <v>340470</v>
      </c>
      <c r="F11" s="459">
        <f t="shared" si="1"/>
        <v>222820</v>
      </c>
      <c r="G11" s="459">
        <f t="shared" si="1"/>
        <v>89200</v>
      </c>
      <c r="H11" s="459">
        <f t="shared" si="1"/>
        <v>18549</v>
      </c>
      <c r="I11" s="459">
        <f t="shared" si="1"/>
        <v>12400</v>
      </c>
      <c r="J11" s="459">
        <f t="shared" si="1"/>
        <v>111965</v>
      </c>
      <c r="K11" s="459">
        <f t="shared" si="1"/>
        <v>12855</v>
      </c>
    </row>
    <row r="12" spans="1:11" ht="18" customHeight="1" thickTop="1" x14ac:dyDescent="0.2">
      <c r="A12" s="576" t="s">
        <v>872</v>
      </c>
      <c r="B12" s="577"/>
      <c r="C12" s="460"/>
      <c r="D12" s="460"/>
      <c r="E12" s="460"/>
      <c r="F12" s="460"/>
      <c r="G12" s="460"/>
      <c r="H12" s="460"/>
      <c r="I12" s="461"/>
      <c r="J12" s="461"/>
      <c r="K12" s="462"/>
    </row>
    <row r="13" spans="1:11" ht="12.75" customHeight="1" x14ac:dyDescent="0.2">
      <c r="A13" s="578" t="s">
        <v>267</v>
      </c>
      <c r="B13" s="579" t="s">
        <v>258</v>
      </c>
      <c r="C13" s="463">
        <f>'EstExp 12-20'!K34</f>
        <v>1405300</v>
      </c>
      <c r="D13" s="464"/>
      <c r="E13" s="464"/>
      <c r="F13" s="464"/>
      <c r="G13" s="465">
        <f>'EstExp 12-20'!K233</f>
        <v>31525</v>
      </c>
      <c r="H13" s="466"/>
      <c r="I13" s="464"/>
      <c r="J13" s="449">
        <f>'EstExp 12-20'!K351</f>
        <v>6000</v>
      </c>
      <c r="K13" s="464"/>
    </row>
    <row r="14" spans="1:11" ht="12.75" customHeight="1" x14ac:dyDescent="0.2">
      <c r="A14" s="574" t="s">
        <v>142</v>
      </c>
      <c r="B14" s="580">
        <v>2000</v>
      </c>
      <c r="C14" s="467">
        <f>'EstExp 12-20'!K76</f>
        <v>776900</v>
      </c>
      <c r="D14" s="449">
        <f>'EstExp 12-20'!K133</f>
        <v>306100</v>
      </c>
      <c r="E14" s="468"/>
      <c r="F14" s="449">
        <f>'EstExp 12-20'!K188</f>
        <v>193025</v>
      </c>
      <c r="G14" s="449">
        <f>'EstExp 12-20'!K283</f>
        <v>62150</v>
      </c>
      <c r="H14" s="449">
        <f>'EstExp 12-20'!K307</f>
        <v>0</v>
      </c>
      <c r="I14" s="468"/>
      <c r="J14" s="449">
        <f>'EstExp 12-20'!K393</f>
        <v>139500</v>
      </c>
      <c r="K14" s="449">
        <f>'EstExp 12-20'!K439</f>
        <v>42000</v>
      </c>
    </row>
    <row r="15" spans="1:11" ht="12.75" customHeight="1" x14ac:dyDescent="0.2">
      <c r="A15" s="574" t="s">
        <v>570</v>
      </c>
      <c r="B15" s="580">
        <v>3000</v>
      </c>
      <c r="C15" s="467">
        <f>'EstExp 12-20'!K77</f>
        <v>0</v>
      </c>
      <c r="D15" s="449">
        <f>'EstExp 12-20'!K134</f>
        <v>0</v>
      </c>
      <c r="E15" s="468"/>
      <c r="F15" s="449">
        <f>'EstExp 12-20'!K189</f>
        <v>0</v>
      </c>
      <c r="G15" s="449">
        <f>'EstExp 12-20'!K284</f>
        <v>0</v>
      </c>
      <c r="H15" s="469"/>
      <c r="I15" s="468"/>
      <c r="J15" s="449">
        <f>'EstExp 12-20'!K394</f>
        <v>0</v>
      </c>
      <c r="K15" s="469"/>
    </row>
    <row r="16" spans="1:11" s="450" customFormat="1" ht="12.75" customHeight="1" x14ac:dyDescent="0.2">
      <c r="A16" s="574" t="s">
        <v>57</v>
      </c>
      <c r="B16" s="580">
        <v>4000</v>
      </c>
      <c r="C16" s="467">
        <f>'EstExp 12-20'!K104</f>
        <v>76000</v>
      </c>
      <c r="D16" s="449">
        <f>'EstExp 12-20'!K143</f>
        <v>0</v>
      </c>
      <c r="E16" s="467">
        <f>'EstExp 12-20'!K164</f>
        <v>0</v>
      </c>
      <c r="F16" s="449">
        <f>'EstExp 12-20'!K200</f>
        <v>0</v>
      </c>
      <c r="G16" s="449">
        <f>'EstExp 12-20'!K289</f>
        <v>0</v>
      </c>
      <c r="H16" s="449">
        <f>'EstExp 12-20'!K314</f>
        <v>0</v>
      </c>
      <c r="I16" s="468"/>
      <c r="J16" s="470">
        <f>'EstExp 12-20'!K421</f>
        <v>0</v>
      </c>
      <c r="K16" s="449">
        <f>'EstExp 12-20'!K444</f>
        <v>0</v>
      </c>
    </row>
    <row r="17" spans="1:11" ht="12.75" customHeight="1" x14ac:dyDescent="0.2">
      <c r="A17" s="574" t="s">
        <v>154</v>
      </c>
      <c r="B17" s="580">
        <v>5000</v>
      </c>
      <c r="C17" s="467">
        <f>'EstExp 12-20'!K114</f>
        <v>0</v>
      </c>
      <c r="D17" s="449">
        <f>'EstExp 12-20'!K153</f>
        <v>0</v>
      </c>
      <c r="E17" s="467">
        <f>'EstExp 12-20'!K176</f>
        <v>375696</v>
      </c>
      <c r="F17" s="449">
        <f>'EstExp 12-20'!K212</f>
        <v>0</v>
      </c>
      <c r="G17" s="449">
        <f>'EstExp 12-20'!K297</f>
        <v>0</v>
      </c>
      <c r="H17" s="469"/>
      <c r="I17" s="468"/>
      <c r="J17" s="470">
        <f>'EstExp 12-20'!K427</f>
        <v>0</v>
      </c>
      <c r="K17" s="449">
        <f>'EstExp 12-20'!K452</f>
        <v>0</v>
      </c>
    </row>
    <row r="18" spans="1:11" ht="12.75" customHeight="1" x14ac:dyDescent="0.2">
      <c r="A18" s="574" t="s">
        <v>433</v>
      </c>
      <c r="B18" s="581">
        <v>6000</v>
      </c>
      <c r="C18" s="467">
        <f>'EstExp 12-20'!K115</f>
        <v>0</v>
      </c>
      <c r="D18" s="449">
        <f>'EstExp 12-20'!K154</f>
        <v>0</v>
      </c>
      <c r="E18" s="467">
        <f>'EstExp 12-20'!K177</f>
        <v>0</v>
      </c>
      <c r="F18" s="449">
        <f>'EstExp 12-20'!K213</f>
        <v>0</v>
      </c>
      <c r="G18" s="449">
        <f>'EstExp 12-20'!K298</f>
        <v>0</v>
      </c>
      <c r="H18" s="449">
        <f>'EstExp 12-20'!K315</f>
        <v>0</v>
      </c>
      <c r="I18" s="468"/>
      <c r="J18" s="470">
        <f>'EstExp 12-20'!K428</f>
        <v>0</v>
      </c>
      <c r="K18" s="449">
        <f>'EstExp 12-20'!K453</f>
        <v>0</v>
      </c>
    </row>
    <row r="19" spans="1:11" ht="15" customHeight="1" thickBot="1" x14ac:dyDescent="0.25">
      <c r="A19" s="451" t="s">
        <v>744</v>
      </c>
      <c r="B19" s="471"/>
      <c r="C19" s="472">
        <f t="shared" ref="C19:F19" si="2">SUM(C13:C18)</f>
        <v>2258200</v>
      </c>
      <c r="D19" s="472">
        <f t="shared" si="2"/>
        <v>306100</v>
      </c>
      <c r="E19" s="472">
        <f t="shared" si="2"/>
        <v>375696</v>
      </c>
      <c r="F19" s="472">
        <f t="shared" si="2"/>
        <v>193025</v>
      </c>
      <c r="G19" s="472">
        <f>SUM(G13:G18)</f>
        <v>93675</v>
      </c>
      <c r="H19" s="472">
        <f>SUM(H13:H18)</f>
        <v>0</v>
      </c>
      <c r="I19" s="468"/>
      <c r="J19" s="453">
        <f>SUM(J13:J18)</f>
        <v>145500</v>
      </c>
      <c r="K19" s="472">
        <f>SUM(K13:K18)</f>
        <v>42000</v>
      </c>
    </row>
    <row r="20" spans="1:11" ht="16.5" thickTop="1" thickBot="1" x14ac:dyDescent="0.25">
      <c r="A20" s="473" t="s">
        <v>745</v>
      </c>
      <c r="B20" s="474">
        <v>4180</v>
      </c>
      <c r="C20" s="475">
        <f t="shared" ref="C20:H20" si="3">C10</f>
        <v>0</v>
      </c>
      <c r="D20" s="475">
        <f t="shared" si="3"/>
        <v>0</v>
      </c>
      <c r="E20" s="475">
        <f t="shared" si="3"/>
        <v>0</v>
      </c>
      <c r="F20" s="475">
        <f t="shared" si="3"/>
        <v>0</v>
      </c>
      <c r="G20" s="475">
        <f t="shared" si="3"/>
        <v>0</v>
      </c>
      <c r="H20" s="475">
        <f t="shared" si="3"/>
        <v>0</v>
      </c>
      <c r="I20" s="468"/>
      <c r="J20" s="475">
        <f>J10</f>
        <v>0</v>
      </c>
      <c r="K20" s="475">
        <f>K10</f>
        <v>0</v>
      </c>
    </row>
    <row r="21" spans="1:11" ht="12.75" customHeight="1" thickTop="1" thickBot="1" x14ac:dyDescent="0.25">
      <c r="A21" s="451" t="s">
        <v>391</v>
      </c>
      <c r="B21" s="476"/>
      <c r="C21" s="475">
        <f t="shared" ref="C21:H21" si="4">SUM(C19:C20)</f>
        <v>2258200</v>
      </c>
      <c r="D21" s="475">
        <f t="shared" si="4"/>
        <v>306100</v>
      </c>
      <c r="E21" s="475">
        <f t="shared" si="4"/>
        <v>375696</v>
      </c>
      <c r="F21" s="475">
        <f t="shared" si="4"/>
        <v>193025</v>
      </c>
      <c r="G21" s="475">
        <f t="shared" si="4"/>
        <v>93675</v>
      </c>
      <c r="H21" s="475">
        <f t="shared" si="4"/>
        <v>0</v>
      </c>
      <c r="I21" s="468"/>
      <c r="J21" s="475">
        <f>SUM(J19:J20)</f>
        <v>145500</v>
      </c>
      <c r="K21" s="475">
        <f>SUM(K19:K20)</f>
        <v>42000</v>
      </c>
    </row>
    <row r="22" spans="1:11" ht="21.75" customHeight="1" thickTop="1" x14ac:dyDescent="0.2">
      <c r="A22" s="477" t="s">
        <v>502</v>
      </c>
      <c r="B22" s="478"/>
      <c r="C22" s="479">
        <f>C9-C19</f>
        <v>54697</v>
      </c>
      <c r="D22" s="479">
        <f t="shared" ref="D22:K22" si="5">D9-D19</f>
        <v>150</v>
      </c>
      <c r="E22" s="479">
        <f t="shared" si="5"/>
        <v>-35226</v>
      </c>
      <c r="F22" s="479">
        <f t="shared" si="5"/>
        <v>29795</v>
      </c>
      <c r="G22" s="479">
        <f t="shared" si="5"/>
        <v>-4475</v>
      </c>
      <c r="H22" s="479">
        <f t="shared" si="5"/>
        <v>18549</v>
      </c>
      <c r="I22" s="479">
        <f t="shared" si="5"/>
        <v>12400</v>
      </c>
      <c r="J22" s="479">
        <f t="shared" si="5"/>
        <v>-33535</v>
      </c>
      <c r="K22" s="479">
        <f t="shared" si="5"/>
        <v>-29145</v>
      </c>
    </row>
    <row r="23" spans="1:11" s="483" customFormat="1" ht="18" customHeight="1" x14ac:dyDescent="0.2">
      <c r="A23" s="582" t="s">
        <v>363</v>
      </c>
      <c r="B23" s="480"/>
      <c r="C23" s="481"/>
      <c r="D23" s="481"/>
      <c r="E23" s="481"/>
      <c r="F23" s="481"/>
      <c r="G23" s="481"/>
      <c r="H23" s="481"/>
      <c r="I23" s="481"/>
      <c r="J23" s="481"/>
      <c r="K23" s="482"/>
    </row>
    <row r="24" spans="1:11" ht="12.75" customHeight="1" x14ac:dyDescent="0.2">
      <c r="A24" s="583" t="s">
        <v>364</v>
      </c>
      <c r="B24" s="484"/>
      <c r="C24" s="485"/>
      <c r="D24" s="485"/>
      <c r="E24" s="485"/>
      <c r="F24" s="485"/>
      <c r="G24" s="485"/>
      <c r="H24" s="485"/>
      <c r="I24" s="485"/>
      <c r="J24" s="485"/>
      <c r="K24" s="485"/>
    </row>
    <row r="25" spans="1:11" ht="12.75" customHeight="1" x14ac:dyDescent="0.2">
      <c r="A25" s="584" t="s">
        <v>346</v>
      </c>
      <c r="B25" s="486"/>
      <c r="C25" s="485"/>
      <c r="D25" s="485"/>
      <c r="E25" s="485"/>
      <c r="F25" s="485"/>
      <c r="G25" s="485"/>
      <c r="H25" s="485"/>
      <c r="I25" s="485"/>
      <c r="J25" s="485"/>
      <c r="K25" s="485"/>
    </row>
    <row r="26" spans="1:11" ht="15" x14ac:dyDescent="0.2">
      <c r="A26" s="487" t="s">
        <v>746</v>
      </c>
      <c r="B26" s="488">
        <v>7110</v>
      </c>
      <c r="C26" s="489"/>
      <c r="D26" s="490"/>
      <c r="E26" s="490"/>
      <c r="F26" s="490"/>
      <c r="G26" s="490"/>
      <c r="H26" s="490"/>
      <c r="I26" s="490"/>
      <c r="J26" s="490"/>
      <c r="K26" s="490"/>
    </row>
    <row r="27" spans="1:11" ht="15" x14ac:dyDescent="0.2">
      <c r="A27" s="487" t="s">
        <v>747</v>
      </c>
      <c r="B27" s="488" t="s">
        <v>640</v>
      </c>
      <c r="C27" s="489"/>
      <c r="D27" s="489"/>
      <c r="E27" s="489"/>
      <c r="F27" s="489"/>
      <c r="G27" s="489"/>
      <c r="H27" s="489"/>
      <c r="I27" s="490"/>
      <c r="J27" s="489"/>
      <c r="K27" s="489"/>
    </row>
    <row r="28" spans="1:11" ht="12" x14ac:dyDescent="0.2">
      <c r="A28" s="487" t="s">
        <v>345</v>
      </c>
      <c r="B28" s="488">
        <v>7120</v>
      </c>
      <c r="C28" s="489"/>
      <c r="D28" s="489"/>
      <c r="E28" s="489"/>
      <c r="F28" s="489"/>
      <c r="G28" s="489"/>
      <c r="H28" s="489"/>
      <c r="I28" s="485"/>
      <c r="J28" s="489"/>
      <c r="K28" s="489"/>
    </row>
    <row r="29" spans="1:11" ht="12" x14ac:dyDescent="0.2">
      <c r="A29" s="487" t="s">
        <v>90</v>
      </c>
      <c r="B29" s="492">
        <v>7130</v>
      </c>
      <c r="C29" s="489"/>
      <c r="D29" s="489"/>
      <c r="E29" s="494"/>
      <c r="F29" s="493"/>
      <c r="G29" s="485"/>
      <c r="H29" s="485"/>
      <c r="I29" s="485"/>
      <c r="J29" s="485"/>
      <c r="K29" s="485"/>
    </row>
    <row r="30" spans="1:11" ht="12" x14ac:dyDescent="0.2">
      <c r="A30" s="487" t="s">
        <v>348</v>
      </c>
      <c r="B30" s="492">
        <v>7140</v>
      </c>
      <c r="C30" s="489"/>
      <c r="D30" s="489"/>
      <c r="E30" s="493"/>
      <c r="F30" s="493"/>
      <c r="G30" s="493"/>
      <c r="H30" s="493"/>
      <c r="I30" s="493"/>
      <c r="J30" s="493"/>
      <c r="K30" s="493"/>
    </row>
    <row r="31" spans="1:11" ht="12" x14ac:dyDescent="0.2">
      <c r="A31" s="487" t="s">
        <v>350</v>
      </c>
      <c r="B31" s="488">
        <v>7150</v>
      </c>
      <c r="C31" s="485"/>
      <c r="D31" s="495">
        <f>H54</f>
        <v>0</v>
      </c>
      <c r="E31" s="496"/>
      <c r="F31" s="497"/>
      <c r="G31" s="485"/>
      <c r="H31" s="485"/>
      <c r="I31" s="485"/>
      <c r="J31" s="485"/>
      <c r="K31" s="485"/>
    </row>
    <row r="32" spans="1:11" ht="26.25" x14ac:dyDescent="0.2">
      <c r="A32" s="498" t="s">
        <v>820</v>
      </c>
      <c r="B32" s="189">
        <v>7160</v>
      </c>
      <c r="C32" s="485"/>
      <c r="D32" s="499">
        <f>K55</f>
        <v>0</v>
      </c>
      <c r="E32" s="500"/>
      <c r="F32" s="485"/>
      <c r="G32" s="485"/>
      <c r="H32" s="485"/>
      <c r="I32" s="485"/>
      <c r="J32" s="485"/>
      <c r="K32" s="485"/>
    </row>
    <row r="33" spans="1:11" ht="26.25" x14ac:dyDescent="0.2">
      <c r="A33" s="501" t="s">
        <v>748</v>
      </c>
      <c r="B33" s="189">
        <v>7170</v>
      </c>
      <c r="C33" s="485"/>
      <c r="D33" s="496"/>
      <c r="E33" s="499">
        <f>K56</f>
        <v>0</v>
      </c>
      <c r="F33" s="485"/>
      <c r="G33" s="485"/>
      <c r="H33" s="485"/>
      <c r="I33" s="485"/>
      <c r="J33" s="485"/>
      <c r="K33" s="485"/>
    </row>
    <row r="34" spans="1:11" ht="12.75" customHeight="1" x14ac:dyDescent="0.2">
      <c r="A34" s="502" t="s">
        <v>259</v>
      </c>
      <c r="B34" s="503"/>
      <c r="C34" s="490"/>
      <c r="D34" s="504"/>
      <c r="E34" s="505"/>
      <c r="F34" s="490"/>
      <c r="G34" s="490"/>
      <c r="H34" s="490"/>
      <c r="I34" s="490"/>
      <c r="J34" s="490"/>
      <c r="K34" s="490"/>
    </row>
    <row r="35" spans="1:11" ht="15" x14ac:dyDescent="0.2">
      <c r="A35" s="506" t="s">
        <v>749</v>
      </c>
      <c r="B35" s="507">
        <v>7210</v>
      </c>
      <c r="C35" s="489"/>
      <c r="D35" s="489"/>
      <c r="E35" s="489"/>
      <c r="F35" s="489"/>
      <c r="G35" s="490"/>
      <c r="H35" s="491"/>
      <c r="I35" s="491"/>
      <c r="J35" s="491"/>
      <c r="K35" s="491"/>
    </row>
    <row r="36" spans="1:11" ht="12" customHeight="1" x14ac:dyDescent="0.2">
      <c r="A36" s="506" t="s">
        <v>459</v>
      </c>
      <c r="B36" s="507">
        <v>7220</v>
      </c>
      <c r="C36" s="489"/>
      <c r="D36" s="489"/>
      <c r="E36" s="489"/>
      <c r="F36" s="489"/>
      <c r="G36" s="490"/>
      <c r="H36" s="491"/>
      <c r="I36" s="491"/>
      <c r="J36" s="491"/>
      <c r="K36" s="491"/>
    </row>
    <row r="37" spans="1:11" ht="12" customHeight="1" x14ac:dyDescent="0.2">
      <c r="A37" s="506" t="s">
        <v>454</v>
      </c>
      <c r="B37" s="507">
        <v>7230</v>
      </c>
      <c r="C37" s="489"/>
      <c r="D37" s="489"/>
      <c r="E37" s="489"/>
      <c r="F37" s="489"/>
      <c r="G37" s="490"/>
      <c r="H37" s="491"/>
      <c r="I37" s="491"/>
      <c r="J37" s="491"/>
      <c r="K37" s="491"/>
    </row>
    <row r="38" spans="1:11" ht="15" x14ac:dyDescent="0.2">
      <c r="A38" s="506" t="s">
        <v>750</v>
      </c>
      <c r="B38" s="509">
        <v>7300</v>
      </c>
      <c r="C38" s="489"/>
      <c r="D38" s="489"/>
      <c r="E38" s="489"/>
      <c r="F38" s="489"/>
      <c r="G38" s="491"/>
      <c r="H38" s="491"/>
      <c r="I38" s="490"/>
      <c r="J38" s="491"/>
      <c r="K38" s="491"/>
    </row>
    <row r="39" spans="1:11" ht="12" customHeight="1" x14ac:dyDescent="0.2">
      <c r="A39" s="506" t="s">
        <v>381</v>
      </c>
      <c r="B39" s="509">
        <v>7400</v>
      </c>
      <c r="C39" s="510"/>
      <c r="D39" s="510"/>
      <c r="E39" s="511">
        <f>SUM(C57:H60)</f>
        <v>0</v>
      </c>
      <c r="F39" s="512"/>
      <c r="G39" s="512"/>
      <c r="H39" s="512"/>
      <c r="I39" s="513"/>
      <c r="J39" s="490"/>
      <c r="K39" s="490"/>
    </row>
    <row r="40" spans="1:11" ht="12" customHeight="1" x14ac:dyDescent="0.2">
      <c r="A40" s="506" t="s">
        <v>456</v>
      </c>
      <c r="B40" s="514">
        <v>7500</v>
      </c>
      <c r="C40" s="515"/>
      <c r="D40" s="515"/>
      <c r="E40" s="511">
        <f>SUM(C61:H64)</f>
        <v>0</v>
      </c>
      <c r="F40" s="490"/>
      <c r="G40" s="490"/>
      <c r="H40" s="490"/>
      <c r="I40" s="490"/>
      <c r="J40" s="490"/>
      <c r="K40" s="490"/>
    </row>
    <row r="41" spans="1:11" ht="12" customHeight="1" x14ac:dyDescent="0.2">
      <c r="A41" s="506" t="s">
        <v>229</v>
      </c>
      <c r="B41" s="514">
        <v>7600</v>
      </c>
      <c r="C41" s="490"/>
      <c r="D41" s="490"/>
      <c r="E41" s="511">
        <f>SUM(C65:D68)</f>
        <v>0</v>
      </c>
      <c r="F41" s="490"/>
      <c r="G41" s="490"/>
      <c r="H41" s="490"/>
      <c r="I41" s="490"/>
      <c r="J41" s="490"/>
      <c r="K41" s="490"/>
    </row>
    <row r="42" spans="1:11" ht="12" customHeight="1" x14ac:dyDescent="0.2">
      <c r="A42" s="506" t="s">
        <v>457</v>
      </c>
      <c r="B42" s="514">
        <v>7700</v>
      </c>
      <c r="C42" s="490"/>
      <c r="D42" s="490"/>
      <c r="E42" s="511">
        <f>SUM(C69:D72)</f>
        <v>0</v>
      </c>
      <c r="F42" s="490"/>
      <c r="G42" s="490"/>
      <c r="H42" s="490"/>
      <c r="I42" s="490"/>
      <c r="J42" s="490"/>
      <c r="K42" s="490"/>
    </row>
    <row r="43" spans="1:11" ht="12" customHeight="1" x14ac:dyDescent="0.2">
      <c r="A43" s="506" t="s">
        <v>349</v>
      </c>
      <c r="B43" s="514">
        <v>7800</v>
      </c>
      <c r="C43" s="490"/>
      <c r="D43" s="490"/>
      <c r="E43" s="490"/>
      <c r="F43" s="490"/>
      <c r="G43" s="490"/>
      <c r="H43" s="511">
        <f>SUM(C73:D76)</f>
        <v>0</v>
      </c>
      <c r="I43" s="490"/>
      <c r="J43" s="490"/>
      <c r="K43" s="490"/>
    </row>
    <row r="44" spans="1:11" ht="12" customHeight="1" x14ac:dyDescent="0.2">
      <c r="A44" s="516" t="s">
        <v>455</v>
      </c>
      <c r="B44" s="514">
        <v>7900</v>
      </c>
      <c r="C44" s="489"/>
      <c r="D44" s="489"/>
      <c r="E44" s="489"/>
      <c r="F44" s="489"/>
      <c r="G44" s="489"/>
      <c r="H44" s="489"/>
      <c r="I44" s="490"/>
      <c r="J44" s="490"/>
      <c r="K44" s="508"/>
    </row>
    <row r="45" spans="1:11" ht="12" customHeight="1" x14ac:dyDescent="0.2">
      <c r="A45" s="506" t="s">
        <v>409</v>
      </c>
      <c r="B45" s="514">
        <v>7990</v>
      </c>
      <c r="C45" s="489"/>
      <c r="D45" s="489"/>
      <c r="E45" s="489"/>
      <c r="F45" s="489"/>
      <c r="G45" s="489"/>
      <c r="H45" s="489"/>
      <c r="I45" s="491"/>
      <c r="J45" s="491"/>
      <c r="K45" s="491"/>
    </row>
    <row r="46" spans="1:11" ht="14.25" customHeight="1" thickBot="1" x14ac:dyDescent="0.25">
      <c r="A46" s="517" t="s">
        <v>751</v>
      </c>
      <c r="B46" s="518"/>
      <c r="C46" s="519">
        <f>SUM(C26:C45)</f>
        <v>0</v>
      </c>
      <c r="D46" s="519">
        <f t="shared" ref="D46:K46" si="6">SUM(D26:D45)</f>
        <v>0</v>
      </c>
      <c r="E46" s="519">
        <f t="shared" si="6"/>
        <v>0</v>
      </c>
      <c r="F46" s="519">
        <f t="shared" si="6"/>
        <v>0</v>
      </c>
      <c r="G46" s="519">
        <f t="shared" si="6"/>
        <v>0</v>
      </c>
      <c r="H46" s="519">
        <f t="shared" si="6"/>
        <v>0</v>
      </c>
      <c r="I46" s="519">
        <f t="shared" si="6"/>
        <v>0</v>
      </c>
      <c r="J46" s="519">
        <f t="shared" si="6"/>
        <v>0</v>
      </c>
      <c r="K46" s="519">
        <f t="shared" si="6"/>
        <v>0</v>
      </c>
    </row>
    <row r="47" spans="1:11" ht="12.75" customHeight="1" thickTop="1" x14ac:dyDescent="0.2">
      <c r="A47" s="585" t="s">
        <v>365</v>
      </c>
      <c r="B47" s="520"/>
      <c r="C47" s="521"/>
      <c r="D47" s="521"/>
      <c r="E47" s="521"/>
      <c r="F47" s="521"/>
      <c r="G47" s="521"/>
      <c r="H47" s="522"/>
      <c r="I47" s="521"/>
      <c r="J47" s="522"/>
      <c r="K47" s="521"/>
    </row>
    <row r="48" spans="1:11" ht="0.75" customHeight="1" x14ac:dyDescent="0.2">
      <c r="A48" s="523"/>
      <c r="B48" s="524"/>
      <c r="C48" s="525"/>
      <c r="D48" s="525"/>
      <c r="E48" s="525"/>
      <c r="F48" s="525"/>
      <c r="G48" s="525"/>
      <c r="H48" s="522"/>
      <c r="I48" s="525"/>
      <c r="J48" s="522"/>
      <c r="K48" s="525"/>
    </row>
    <row r="49" spans="1:11" ht="12.75" customHeight="1" x14ac:dyDescent="0.2">
      <c r="A49" s="420" t="s">
        <v>347</v>
      </c>
      <c r="B49" s="526"/>
      <c r="C49" s="525"/>
      <c r="D49" s="527"/>
      <c r="E49" s="525"/>
      <c r="F49" s="525"/>
      <c r="G49" s="525"/>
      <c r="H49" s="522"/>
      <c r="I49" s="525"/>
      <c r="J49" s="522"/>
      <c r="K49" s="525"/>
    </row>
    <row r="50" spans="1:11" ht="15" x14ac:dyDescent="0.2">
      <c r="A50" s="528" t="s">
        <v>752</v>
      </c>
      <c r="B50" s="260" t="s">
        <v>121</v>
      </c>
      <c r="C50" s="525"/>
      <c r="D50" s="525"/>
      <c r="E50" s="525"/>
      <c r="F50" s="525"/>
      <c r="G50" s="525"/>
      <c r="H50" s="522"/>
      <c r="I50" s="511">
        <f>SUM(C26,C27,D27,E27,F27,G27,H27,J27,K27)</f>
        <v>0</v>
      </c>
      <c r="J50" s="522"/>
      <c r="K50" s="525"/>
    </row>
    <row r="51" spans="1:11" ht="12" x14ac:dyDescent="0.2">
      <c r="A51" s="529" t="s">
        <v>345</v>
      </c>
      <c r="B51" s="530" t="s">
        <v>122</v>
      </c>
      <c r="C51" s="525"/>
      <c r="D51" s="525"/>
      <c r="E51" s="525"/>
      <c r="F51" s="525"/>
      <c r="G51" s="525"/>
      <c r="H51" s="522"/>
      <c r="I51" s="531">
        <f>SUM(C28:K28)</f>
        <v>0</v>
      </c>
      <c r="J51" s="522"/>
      <c r="K51" s="525"/>
    </row>
    <row r="52" spans="1:11" ht="12" x14ac:dyDescent="0.2">
      <c r="A52" s="532" t="s">
        <v>90</v>
      </c>
      <c r="B52" s="255" t="s">
        <v>283</v>
      </c>
      <c r="C52" s="489"/>
      <c r="D52" s="489"/>
      <c r="E52" s="525"/>
      <c r="F52" s="533"/>
      <c r="G52" s="525"/>
      <c r="H52" s="522"/>
      <c r="I52" s="534"/>
      <c r="J52" s="522"/>
      <c r="K52" s="525"/>
    </row>
    <row r="53" spans="1:11" ht="15" x14ac:dyDescent="0.2">
      <c r="A53" s="532" t="s">
        <v>753</v>
      </c>
      <c r="B53" s="535" t="s">
        <v>284</v>
      </c>
      <c r="C53" s="489"/>
      <c r="D53" s="489"/>
      <c r="E53" s="536"/>
      <c r="F53" s="536"/>
      <c r="G53" s="536"/>
      <c r="H53" s="536"/>
      <c r="I53" s="525"/>
      <c r="J53" s="536"/>
      <c r="K53" s="525"/>
    </row>
    <row r="54" spans="1:11" ht="12" x14ac:dyDescent="0.2">
      <c r="A54" s="516" t="s">
        <v>350</v>
      </c>
      <c r="B54" s="537" t="s">
        <v>68</v>
      </c>
      <c r="C54" s="525"/>
      <c r="D54" s="525"/>
      <c r="E54" s="525"/>
      <c r="F54" s="525"/>
      <c r="G54" s="525"/>
      <c r="H54" s="536"/>
      <c r="I54" s="525"/>
      <c r="J54" s="522"/>
      <c r="K54" s="538"/>
    </row>
    <row r="55" spans="1:11" ht="26.25" x14ac:dyDescent="0.2">
      <c r="A55" s="498" t="s">
        <v>819</v>
      </c>
      <c r="B55" s="537" t="s">
        <v>69</v>
      </c>
      <c r="C55" s="525"/>
      <c r="D55" s="525"/>
      <c r="E55" s="525"/>
      <c r="F55" s="525"/>
      <c r="G55" s="525"/>
      <c r="H55" s="522"/>
      <c r="I55" s="525"/>
      <c r="J55" s="522"/>
      <c r="K55" s="539"/>
    </row>
    <row r="56" spans="1:11" ht="26.25" x14ac:dyDescent="0.2">
      <c r="A56" s="501" t="s">
        <v>821</v>
      </c>
      <c r="B56" s="537" t="s">
        <v>70</v>
      </c>
      <c r="C56" s="525"/>
      <c r="D56" s="525"/>
      <c r="E56" s="525"/>
      <c r="F56" s="525"/>
      <c r="G56" s="525"/>
      <c r="H56" s="522"/>
      <c r="I56" s="525"/>
      <c r="J56" s="522"/>
      <c r="K56" s="539"/>
    </row>
    <row r="57" spans="1:11" ht="12" x14ac:dyDescent="0.2">
      <c r="A57" s="540" t="s">
        <v>595</v>
      </c>
      <c r="B57" s="537" t="s">
        <v>604</v>
      </c>
      <c r="C57" s="489"/>
      <c r="D57" s="489"/>
      <c r="E57" s="525"/>
      <c r="F57" s="525"/>
      <c r="G57" s="525"/>
      <c r="H57" s="489"/>
      <c r="I57" s="525"/>
      <c r="J57" s="522"/>
      <c r="K57" s="525"/>
    </row>
    <row r="58" spans="1:11" ht="12" x14ac:dyDescent="0.2">
      <c r="A58" s="541" t="s">
        <v>596</v>
      </c>
      <c r="B58" s="537" t="s">
        <v>605</v>
      </c>
      <c r="C58" s="489"/>
      <c r="D58" s="489"/>
      <c r="E58" s="525"/>
      <c r="F58" s="525"/>
      <c r="G58" s="525"/>
      <c r="H58" s="489"/>
      <c r="I58" s="525"/>
      <c r="J58" s="522"/>
      <c r="K58" s="525"/>
    </row>
    <row r="59" spans="1:11" ht="12" x14ac:dyDescent="0.2">
      <c r="A59" s="542" t="s">
        <v>597</v>
      </c>
      <c r="B59" s="537" t="s">
        <v>606</v>
      </c>
      <c r="C59" s="489"/>
      <c r="D59" s="489"/>
      <c r="E59" s="525"/>
      <c r="F59" s="525"/>
      <c r="G59" s="525"/>
      <c r="H59" s="489"/>
      <c r="I59" s="525"/>
      <c r="J59" s="522"/>
      <c r="K59" s="525"/>
    </row>
    <row r="60" spans="1:11" ht="12" x14ac:dyDescent="0.2">
      <c r="A60" s="541" t="s">
        <v>598</v>
      </c>
      <c r="B60" s="537" t="s">
        <v>607</v>
      </c>
      <c r="C60" s="489"/>
      <c r="D60" s="489"/>
      <c r="E60" s="525"/>
      <c r="F60" s="525"/>
      <c r="G60" s="525"/>
      <c r="H60" s="489"/>
      <c r="I60" s="525"/>
      <c r="J60" s="522"/>
      <c r="K60" s="525"/>
    </row>
    <row r="61" spans="1:11" ht="12" x14ac:dyDescent="0.2">
      <c r="A61" s="542" t="s">
        <v>599</v>
      </c>
      <c r="B61" s="537" t="s">
        <v>608</v>
      </c>
      <c r="C61" s="489"/>
      <c r="D61" s="489"/>
      <c r="E61" s="525"/>
      <c r="F61" s="525"/>
      <c r="G61" s="525"/>
      <c r="H61" s="489"/>
      <c r="I61" s="525"/>
      <c r="J61" s="522"/>
      <c r="K61" s="525"/>
    </row>
    <row r="62" spans="1:11" ht="12" x14ac:dyDescent="0.2">
      <c r="A62" s="543" t="s">
        <v>600</v>
      </c>
      <c r="B62" s="537" t="s">
        <v>609</v>
      </c>
      <c r="C62" s="489"/>
      <c r="D62" s="489"/>
      <c r="E62" s="525"/>
      <c r="F62" s="525"/>
      <c r="G62" s="525"/>
      <c r="H62" s="489"/>
      <c r="I62" s="525"/>
      <c r="J62" s="522"/>
      <c r="K62" s="525"/>
    </row>
    <row r="63" spans="1:11" ht="12" x14ac:dyDescent="0.2">
      <c r="A63" s="542" t="s">
        <v>601</v>
      </c>
      <c r="B63" s="537" t="s">
        <v>610</v>
      </c>
      <c r="C63" s="489"/>
      <c r="D63" s="489"/>
      <c r="E63" s="525"/>
      <c r="F63" s="525"/>
      <c r="G63" s="525"/>
      <c r="H63" s="489"/>
      <c r="I63" s="525"/>
      <c r="J63" s="522"/>
      <c r="K63" s="525"/>
    </row>
    <row r="64" spans="1:11" ht="12" x14ac:dyDescent="0.2">
      <c r="A64" s="541" t="s">
        <v>602</v>
      </c>
      <c r="B64" s="537" t="s">
        <v>611</v>
      </c>
      <c r="C64" s="489"/>
      <c r="D64" s="489"/>
      <c r="E64" s="525"/>
      <c r="F64" s="525"/>
      <c r="G64" s="525"/>
      <c r="H64" s="489"/>
      <c r="I64" s="525"/>
      <c r="J64" s="522"/>
      <c r="K64" s="525"/>
    </row>
    <row r="65" spans="1:11" ht="12" x14ac:dyDescent="0.2">
      <c r="A65" s="542" t="s">
        <v>603</v>
      </c>
      <c r="B65" s="537" t="s">
        <v>612</v>
      </c>
      <c r="C65" s="489"/>
      <c r="D65" s="489"/>
      <c r="E65" s="525"/>
      <c r="F65" s="525"/>
      <c r="G65" s="525"/>
      <c r="H65" s="522"/>
      <c r="I65" s="525"/>
      <c r="J65" s="522"/>
      <c r="K65" s="525"/>
    </row>
    <row r="66" spans="1:11" ht="12" x14ac:dyDescent="0.2">
      <c r="A66" s="541" t="s">
        <v>624</v>
      </c>
      <c r="B66" s="537" t="s">
        <v>613</v>
      </c>
      <c r="C66" s="489"/>
      <c r="D66" s="489"/>
      <c r="E66" s="525"/>
      <c r="F66" s="525"/>
      <c r="G66" s="525"/>
      <c r="H66" s="522"/>
      <c r="I66" s="525"/>
      <c r="J66" s="522"/>
      <c r="K66" s="525"/>
    </row>
    <row r="67" spans="1:11" ht="12" x14ac:dyDescent="0.2">
      <c r="A67" s="542" t="s">
        <v>625</v>
      </c>
      <c r="B67" s="537" t="s">
        <v>614</v>
      </c>
      <c r="C67" s="489"/>
      <c r="D67" s="489"/>
      <c r="E67" s="525"/>
      <c r="F67" s="525"/>
      <c r="G67" s="525"/>
      <c r="H67" s="522"/>
      <c r="I67" s="525"/>
      <c r="J67" s="522"/>
      <c r="K67" s="525"/>
    </row>
    <row r="68" spans="1:11" ht="12" x14ac:dyDescent="0.2">
      <c r="A68" s="541" t="s">
        <v>626</v>
      </c>
      <c r="B68" s="537" t="s">
        <v>615</v>
      </c>
      <c r="C68" s="489"/>
      <c r="D68" s="489"/>
      <c r="E68" s="525"/>
      <c r="F68" s="525"/>
      <c r="G68" s="525"/>
      <c r="H68" s="522"/>
      <c r="I68" s="525"/>
      <c r="J68" s="522"/>
      <c r="K68" s="525"/>
    </row>
    <row r="69" spans="1:11" ht="12" x14ac:dyDescent="0.2">
      <c r="A69" s="542" t="s">
        <v>627</v>
      </c>
      <c r="B69" s="537" t="s">
        <v>616</v>
      </c>
      <c r="C69" s="489"/>
      <c r="D69" s="489"/>
      <c r="E69" s="525"/>
      <c r="F69" s="525"/>
      <c r="G69" s="525"/>
      <c r="H69" s="522"/>
      <c r="I69" s="525"/>
      <c r="J69" s="522"/>
      <c r="K69" s="525"/>
    </row>
    <row r="70" spans="1:11" ht="12" x14ac:dyDescent="0.2">
      <c r="A70" s="541" t="s">
        <v>628</v>
      </c>
      <c r="B70" s="537" t="s">
        <v>617</v>
      </c>
      <c r="C70" s="489"/>
      <c r="D70" s="489"/>
      <c r="E70" s="525"/>
      <c r="F70" s="525"/>
      <c r="G70" s="525"/>
      <c r="H70" s="522"/>
      <c r="I70" s="525"/>
      <c r="J70" s="522"/>
      <c r="K70" s="525"/>
    </row>
    <row r="71" spans="1:11" ht="12" x14ac:dyDescent="0.2">
      <c r="A71" s="543" t="s">
        <v>629</v>
      </c>
      <c r="B71" s="537" t="s">
        <v>618</v>
      </c>
      <c r="C71" s="489"/>
      <c r="D71" s="489"/>
      <c r="E71" s="525"/>
      <c r="F71" s="525"/>
      <c r="G71" s="525"/>
      <c r="H71" s="522"/>
      <c r="I71" s="525"/>
      <c r="J71" s="522"/>
      <c r="K71" s="525"/>
    </row>
    <row r="72" spans="1:11" ht="12" x14ac:dyDescent="0.2">
      <c r="A72" s="541" t="s">
        <v>630</v>
      </c>
      <c r="B72" s="537" t="s">
        <v>619</v>
      </c>
      <c r="C72" s="489"/>
      <c r="D72" s="489"/>
      <c r="E72" s="525"/>
      <c r="F72" s="525"/>
      <c r="G72" s="525"/>
      <c r="H72" s="522"/>
      <c r="I72" s="525"/>
      <c r="J72" s="522"/>
      <c r="K72" s="525"/>
    </row>
    <row r="73" spans="1:11" ht="12" x14ac:dyDescent="0.2">
      <c r="A73" s="542" t="s">
        <v>631</v>
      </c>
      <c r="B73" s="537" t="s">
        <v>620</v>
      </c>
      <c r="C73" s="489"/>
      <c r="D73" s="489"/>
      <c r="E73" s="525"/>
      <c r="F73" s="525"/>
      <c r="G73" s="525"/>
      <c r="H73" s="522"/>
      <c r="I73" s="525"/>
      <c r="J73" s="522"/>
      <c r="K73" s="525"/>
    </row>
    <row r="74" spans="1:11" ht="12" x14ac:dyDescent="0.2">
      <c r="A74" s="542" t="s">
        <v>632</v>
      </c>
      <c r="B74" s="537" t="s">
        <v>621</v>
      </c>
      <c r="C74" s="489"/>
      <c r="D74" s="489"/>
      <c r="E74" s="525"/>
      <c r="F74" s="525"/>
      <c r="G74" s="525"/>
      <c r="H74" s="522"/>
      <c r="I74" s="525"/>
      <c r="J74" s="522"/>
      <c r="K74" s="525"/>
    </row>
    <row r="75" spans="1:11" ht="12" x14ac:dyDescent="0.2">
      <c r="A75" s="542" t="s">
        <v>633</v>
      </c>
      <c r="B75" s="537" t="s">
        <v>622</v>
      </c>
      <c r="C75" s="489"/>
      <c r="D75" s="489"/>
      <c r="E75" s="525"/>
      <c r="F75" s="525"/>
      <c r="G75" s="525"/>
      <c r="H75" s="522"/>
      <c r="I75" s="525"/>
      <c r="J75" s="522"/>
      <c r="K75" s="525"/>
    </row>
    <row r="76" spans="1:11" ht="12" x14ac:dyDescent="0.2">
      <c r="A76" s="542" t="s">
        <v>634</v>
      </c>
      <c r="B76" s="537" t="s">
        <v>623</v>
      </c>
      <c r="C76" s="489"/>
      <c r="D76" s="489"/>
      <c r="E76" s="525"/>
      <c r="F76" s="525"/>
      <c r="G76" s="525"/>
      <c r="H76" s="522"/>
      <c r="I76" s="525"/>
      <c r="J76" s="522"/>
      <c r="K76" s="525"/>
    </row>
    <row r="77" spans="1:11" ht="12" x14ac:dyDescent="0.2">
      <c r="A77" s="516" t="s">
        <v>47</v>
      </c>
      <c r="B77" s="537" t="s">
        <v>411</v>
      </c>
      <c r="C77" s="489"/>
      <c r="D77" s="489"/>
      <c r="E77" s="525"/>
      <c r="F77" s="489"/>
      <c r="G77" s="489"/>
      <c r="H77" s="489"/>
      <c r="I77" s="538"/>
      <c r="J77" s="522"/>
      <c r="K77" s="536"/>
    </row>
    <row r="78" spans="1:11" ht="12" x14ac:dyDescent="0.2">
      <c r="A78" s="532" t="s">
        <v>412</v>
      </c>
      <c r="B78" s="255" t="s">
        <v>410</v>
      </c>
      <c r="C78" s="489"/>
      <c r="D78" s="489"/>
      <c r="E78" s="489"/>
      <c r="F78" s="489"/>
      <c r="G78" s="489"/>
      <c r="H78" s="489"/>
      <c r="I78" s="489"/>
      <c r="J78" s="489"/>
      <c r="K78" s="489"/>
    </row>
    <row r="79" spans="1:11" ht="15.75" thickBot="1" x14ac:dyDescent="0.25">
      <c r="A79" s="544" t="s">
        <v>754</v>
      </c>
      <c r="B79" s="545"/>
      <c r="C79" s="546">
        <f>SUM(C50:C78)</f>
        <v>0</v>
      </c>
      <c r="D79" s="546">
        <f t="shared" ref="D79:K79" si="7">SUM(D50:D78)</f>
        <v>0</v>
      </c>
      <c r="E79" s="546">
        <f t="shared" si="7"/>
        <v>0</v>
      </c>
      <c r="F79" s="546">
        <f t="shared" si="7"/>
        <v>0</v>
      </c>
      <c r="G79" s="546">
        <f t="shared" si="7"/>
        <v>0</v>
      </c>
      <c r="H79" s="546">
        <f t="shared" si="7"/>
        <v>0</v>
      </c>
      <c r="I79" s="546">
        <f t="shared" si="7"/>
        <v>0</v>
      </c>
      <c r="J79" s="546">
        <f t="shared" si="7"/>
        <v>0</v>
      </c>
      <c r="K79" s="546">
        <f t="shared" si="7"/>
        <v>0</v>
      </c>
    </row>
    <row r="80" spans="1:11" ht="14.25" thickTop="1" thickBot="1" x14ac:dyDescent="0.25">
      <c r="A80" s="547" t="s">
        <v>366</v>
      </c>
      <c r="B80" s="548"/>
      <c r="C80" s="549">
        <f t="shared" ref="C80:K80" si="8">C46-C79</f>
        <v>0</v>
      </c>
      <c r="D80" s="549">
        <f t="shared" si="8"/>
        <v>0</v>
      </c>
      <c r="E80" s="549">
        <f t="shared" si="8"/>
        <v>0</v>
      </c>
      <c r="F80" s="549">
        <f t="shared" si="8"/>
        <v>0</v>
      </c>
      <c r="G80" s="549">
        <f t="shared" si="8"/>
        <v>0</v>
      </c>
      <c r="H80" s="549">
        <f t="shared" si="8"/>
        <v>0</v>
      </c>
      <c r="I80" s="549">
        <f t="shared" si="8"/>
        <v>0</v>
      </c>
      <c r="J80" s="549">
        <f t="shared" si="8"/>
        <v>0</v>
      </c>
      <c r="K80" s="549">
        <f t="shared" si="8"/>
        <v>0</v>
      </c>
    </row>
    <row r="81" spans="1:11" ht="24" thickTop="1" thickBot="1" x14ac:dyDescent="0.25">
      <c r="A81" s="550" t="s">
        <v>852</v>
      </c>
      <c r="B81" s="551"/>
      <c r="C81" s="549">
        <f t="shared" ref="C81:K81" si="9">C3+C22+C80</f>
        <v>1359874</v>
      </c>
      <c r="D81" s="549">
        <f t="shared" si="9"/>
        <v>461491</v>
      </c>
      <c r="E81" s="549">
        <f>E3+E22+E80</f>
        <v>25082</v>
      </c>
      <c r="F81" s="549">
        <f t="shared" si="9"/>
        <v>60723</v>
      </c>
      <c r="G81" s="549">
        <f t="shared" si="9"/>
        <v>42351</v>
      </c>
      <c r="H81" s="549">
        <f t="shared" si="9"/>
        <v>72775</v>
      </c>
      <c r="I81" s="549">
        <f t="shared" si="9"/>
        <v>116529</v>
      </c>
      <c r="J81" s="549">
        <f t="shared" si="9"/>
        <v>102929</v>
      </c>
      <c r="K81" s="549">
        <f t="shared" si="9"/>
        <v>73820</v>
      </c>
    </row>
    <row r="82" spans="1:11" ht="12.75" thickTop="1" x14ac:dyDescent="0.2">
      <c r="A82" s="1493"/>
      <c r="B82" s="1494"/>
      <c r="C82" s="1495"/>
      <c r="D82" s="1495"/>
      <c r="E82" s="1495"/>
      <c r="F82" s="1495"/>
      <c r="G82" s="1495"/>
      <c r="H82" s="1495"/>
      <c r="I82" s="1495"/>
      <c r="J82" s="1495"/>
      <c r="K82" s="1495"/>
    </row>
    <row r="83" spans="1:11" s="442" customFormat="1" ht="24" x14ac:dyDescent="0.2">
      <c r="A83" s="1487" t="s">
        <v>850</v>
      </c>
      <c r="B83" s="440"/>
      <c r="C83" s="441">
        <v>66048</v>
      </c>
      <c r="D83" s="525"/>
      <c r="E83" s="525"/>
      <c r="F83" s="525"/>
      <c r="G83" s="525"/>
      <c r="H83" s="525"/>
      <c r="I83" s="525"/>
      <c r="J83" s="525"/>
      <c r="K83" s="525"/>
    </row>
    <row r="84" spans="1:11" s="446" customFormat="1" ht="18" customHeight="1" x14ac:dyDescent="0.2">
      <c r="A84" s="568" t="s">
        <v>873</v>
      </c>
      <c r="B84" s="569"/>
      <c r="C84" s="443"/>
      <c r="D84" s="443"/>
      <c r="E84" s="443"/>
      <c r="F84" s="443"/>
      <c r="G84" s="443"/>
      <c r="H84" s="443"/>
      <c r="I84" s="444"/>
      <c r="J84" s="444"/>
      <c r="K84" s="445"/>
    </row>
    <row r="85" spans="1:11" s="450" customFormat="1" ht="12.75" thickBot="1" x14ac:dyDescent="0.25">
      <c r="A85" s="1523" t="s">
        <v>854</v>
      </c>
      <c r="B85" s="1524">
        <v>1799</v>
      </c>
      <c r="C85" s="453">
        <f>'EstRev 6-11'!C82</f>
        <v>13600</v>
      </c>
      <c r="D85" s="1488"/>
      <c r="E85" s="1488"/>
      <c r="F85" s="1488"/>
      <c r="G85" s="1488"/>
      <c r="H85" s="1488"/>
      <c r="I85" s="1488"/>
      <c r="J85" s="1488"/>
      <c r="K85" s="1488"/>
    </row>
    <row r="86" spans="1:11" ht="18" customHeight="1" thickTop="1" x14ac:dyDescent="0.2">
      <c r="A86" s="576" t="s">
        <v>874</v>
      </c>
      <c r="B86" s="577"/>
      <c r="C86" s="460"/>
      <c r="D86" s="460"/>
      <c r="E86" s="460"/>
      <c r="F86" s="460"/>
      <c r="G86" s="460"/>
      <c r="H86" s="460"/>
      <c r="I86" s="461"/>
      <c r="J86" s="461"/>
      <c r="K86" s="462"/>
    </row>
    <row r="87" spans="1:11" ht="15" customHeight="1" thickBot="1" x14ac:dyDescent="0.25">
      <c r="A87" s="1523" t="s">
        <v>851</v>
      </c>
      <c r="B87" s="1525">
        <v>1999</v>
      </c>
      <c r="C87" s="472">
        <f>'EstExp 12-20'!K33</f>
        <v>28100</v>
      </c>
      <c r="D87" s="1488"/>
      <c r="E87" s="1488"/>
      <c r="F87" s="1488"/>
      <c r="G87" s="1488"/>
      <c r="H87" s="1488"/>
      <c r="I87" s="1488"/>
      <c r="J87" s="1488"/>
      <c r="K87" s="1488"/>
    </row>
    <row r="88" spans="1:11" ht="27.75" customHeight="1" thickTop="1" thickBot="1" x14ac:dyDescent="0.25">
      <c r="A88" s="477" t="s">
        <v>502</v>
      </c>
      <c r="B88" s="478"/>
      <c r="C88" s="1526">
        <f>C85-C87</f>
        <v>-14500</v>
      </c>
      <c r="D88" s="1521"/>
      <c r="E88" s="1521"/>
      <c r="F88" s="1521"/>
      <c r="G88" s="1521"/>
      <c r="H88" s="1521"/>
      <c r="I88" s="1521"/>
      <c r="J88" s="1521"/>
      <c r="K88" s="1521"/>
    </row>
    <row r="89" spans="1:11" ht="13.5" thickTop="1" thickBot="1" x14ac:dyDescent="0.25">
      <c r="A89" s="550" t="s">
        <v>853</v>
      </c>
      <c r="B89" s="551"/>
      <c r="C89" s="549">
        <f>C83+C88</f>
        <v>51548</v>
      </c>
      <c r="D89" s="1520"/>
      <c r="E89" s="1520"/>
      <c r="F89" s="1520"/>
      <c r="G89" s="1520"/>
      <c r="H89" s="1520"/>
      <c r="I89" s="1520"/>
      <c r="J89" s="1520"/>
      <c r="K89" s="1520"/>
    </row>
    <row r="90" spans="1:11" ht="12.75" thickTop="1" x14ac:dyDescent="0.2">
      <c r="A90" s="1493"/>
      <c r="B90" s="1494"/>
      <c r="C90" s="1495"/>
      <c r="D90" s="1496"/>
      <c r="E90" s="1496"/>
      <c r="F90" s="1496"/>
      <c r="G90" s="1496"/>
      <c r="H90" s="1496"/>
      <c r="I90" s="1496"/>
      <c r="J90" s="1496"/>
      <c r="K90" s="1496"/>
    </row>
    <row r="91" spans="1:11" s="442" customFormat="1" ht="24" x14ac:dyDescent="0.2">
      <c r="A91" s="1527" t="s">
        <v>876</v>
      </c>
      <c r="B91" s="1528"/>
      <c r="C91" s="1529">
        <f>C3+C83</f>
        <v>1371225</v>
      </c>
      <c r="D91" s="1529">
        <f>D3</f>
        <v>461341</v>
      </c>
      <c r="E91" s="1529">
        <f t="shared" ref="E91:K91" si="10">E3</f>
        <v>60308</v>
      </c>
      <c r="F91" s="1529">
        <f t="shared" si="10"/>
        <v>30928</v>
      </c>
      <c r="G91" s="1529">
        <f t="shared" si="10"/>
        <v>46826</v>
      </c>
      <c r="H91" s="1529">
        <f t="shared" si="10"/>
        <v>54226</v>
      </c>
      <c r="I91" s="1529">
        <f t="shared" si="10"/>
        <v>104129</v>
      </c>
      <c r="J91" s="1529">
        <f t="shared" si="10"/>
        <v>136464</v>
      </c>
      <c r="K91" s="1529">
        <f t="shared" si="10"/>
        <v>102965</v>
      </c>
    </row>
    <row r="92" spans="1:11" s="446" customFormat="1" ht="18" customHeight="1" x14ac:dyDescent="0.2">
      <c r="A92" s="568" t="s">
        <v>855</v>
      </c>
      <c r="B92" s="569"/>
      <c r="C92" s="443"/>
      <c r="D92" s="443"/>
      <c r="E92" s="443"/>
      <c r="F92" s="443"/>
      <c r="G92" s="443"/>
      <c r="H92" s="443"/>
      <c r="I92" s="444"/>
      <c r="J92" s="444"/>
      <c r="K92" s="445"/>
    </row>
    <row r="93" spans="1:11" s="442" customFormat="1" ht="12.75" customHeight="1" x14ac:dyDescent="0.2">
      <c r="A93" s="570" t="s">
        <v>331</v>
      </c>
      <c r="B93" s="571">
        <v>1000</v>
      </c>
      <c r="C93" s="447">
        <f>C5+C85</f>
        <v>896197</v>
      </c>
      <c r="D93" s="447">
        <f>D5</f>
        <v>256250</v>
      </c>
      <c r="E93" s="447">
        <f t="shared" ref="E93:K93" si="11">E5</f>
        <v>340470</v>
      </c>
      <c r="F93" s="447">
        <f t="shared" si="11"/>
        <v>53320</v>
      </c>
      <c r="G93" s="447">
        <f t="shared" si="11"/>
        <v>89200</v>
      </c>
      <c r="H93" s="447">
        <f t="shared" si="11"/>
        <v>18549</v>
      </c>
      <c r="I93" s="447">
        <f t="shared" si="11"/>
        <v>12400</v>
      </c>
      <c r="J93" s="447">
        <f t="shared" si="11"/>
        <v>111965</v>
      </c>
      <c r="K93" s="447">
        <f t="shared" si="11"/>
        <v>12855</v>
      </c>
    </row>
    <row r="94" spans="1:11" s="442" customFormat="1" ht="24" x14ac:dyDescent="0.2">
      <c r="A94" s="572" t="s">
        <v>362</v>
      </c>
      <c r="B94" s="573">
        <v>2000</v>
      </c>
      <c r="C94" s="447">
        <f>C6</f>
        <v>0</v>
      </c>
      <c r="D94" s="447">
        <f>D6</f>
        <v>0</v>
      </c>
      <c r="E94" s="448"/>
      <c r="F94" s="447">
        <f>F6</f>
        <v>0</v>
      </c>
      <c r="G94" s="447">
        <f>G6</f>
        <v>0</v>
      </c>
      <c r="H94" s="448"/>
      <c r="I94" s="448"/>
      <c r="J94" s="448"/>
      <c r="K94" s="448"/>
    </row>
    <row r="95" spans="1:11" s="442" customFormat="1" ht="12.75" customHeight="1" x14ac:dyDescent="0.2">
      <c r="A95" s="574" t="s">
        <v>500</v>
      </c>
      <c r="B95" s="573">
        <v>3000</v>
      </c>
      <c r="C95" s="447">
        <f>C7</f>
        <v>944300</v>
      </c>
      <c r="D95" s="447">
        <f t="shared" ref="D95:K95" si="12">D7</f>
        <v>50000</v>
      </c>
      <c r="E95" s="447">
        <f t="shared" si="12"/>
        <v>0</v>
      </c>
      <c r="F95" s="447">
        <f t="shared" si="12"/>
        <v>169500</v>
      </c>
      <c r="G95" s="447">
        <f t="shared" si="12"/>
        <v>0</v>
      </c>
      <c r="H95" s="447">
        <f t="shared" si="12"/>
        <v>0</v>
      </c>
      <c r="I95" s="447">
        <f t="shared" si="12"/>
        <v>0</v>
      </c>
      <c r="J95" s="447">
        <f t="shared" si="12"/>
        <v>0</v>
      </c>
      <c r="K95" s="447">
        <f t="shared" si="12"/>
        <v>0</v>
      </c>
    </row>
    <row r="96" spans="1:11" s="450" customFormat="1" ht="12.75" customHeight="1" x14ac:dyDescent="0.2">
      <c r="A96" s="574" t="s">
        <v>501</v>
      </c>
      <c r="B96" s="575">
        <v>4000</v>
      </c>
      <c r="C96" s="449">
        <f>C8</f>
        <v>486000</v>
      </c>
      <c r="D96" s="449">
        <f t="shared" ref="D96:K96" si="13">D8</f>
        <v>0</v>
      </c>
      <c r="E96" s="449">
        <f t="shared" si="13"/>
        <v>0</v>
      </c>
      <c r="F96" s="449">
        <f t="shared" si="13"/>
        <v>0</v>
      </c>
      <c r="G96" s="449">
        <f t="shared" si="13"/>
        <v>0</v>
      </c>
      <c r="H96" s="449">
        <f t="shared" si="13"/>
        <v>0</v>
      </c>
      <c r="I96" s="449">
        <f t="shared" si="13"/>
        <v>0</v>
      </c>
      <c r="J96" s="449">
        <f t="shared" si="13"/>
        <v>0</v>
      </c>
      <c r="K96" s="449">
        <f t="shared" si="13"/>
        <v>0</v>
      </c>
    </row>
    <row r="97" spans="1:11" s="450" customFormat="1" ht="13.5" thickBot="1" x14ac:dyDescent="0.25">
      <c r="A97" s="451" t="s">
        <v>742</v>
      </c>
      <c r="B97" s="452"/>
      <c r="C97" s="453">
        <f>SUM(C93:C96)</f>
        <v>2326497</v>
      </c>
      <c r="D97" s="1530">
        <f t="shared" ref="D97:K97" si="14">SUM(D93:D96)</f>
        <v>306250</v>
      </c>
      <c r="E97" s="453">
        <f t="shared" si="14"/>
        <v>340470</v>
      </c>
      <c r="F97" s="453">
        <f t="shared" si="14"/>
        <v>222820</v>
      </c>
      <c r="G97" s="453">
        <f t="shared" si="14"/>
        <v>89200</v>
      </c>
      <c r="H97" s="453">
        <f t="shared" si="14"/>
        <v>18549</v>
      </c>
      <c r="I97" s="453">
        <f t="shared" si="14"/>
        <v>12400</v>
      </c>
      <c r="J97" s="453">
        <f t="shared" si="14"/>
        <v>111965</v>
      </c>
      <c r="K97" s="453">
        <f t="shared" si="14"/>
        <v>12855</v>
      </c>
    </row>
    <row r="98" spans="1:11" s="450" customFormat="1" ht="16.5" thickTop="1" thickBot="1" x14ac:dyDescent="0.25">
      <c r="A98" s="454" t="s">
        <v>743</v>
      </c>
      <c r="B98" s="455">
        <v>3998</v>
      </c>
      <c r="C98" s="1531">
        <f>C10</f>
        <v>0</v>
      </c>
      <c r="D98" s="1531">
        <f t="shared" ref="D98:K98" si="15">D10</f>
        <v>0</v>
      </c>
      <c r="E98" s="1531">
        <f t="shared" si="15"/>
        <v>0</v>
      </c>
      <c r="F98" s="1531">
        <f t="shared" si="15"/>
        <v>0</v>
      </c>
      <c r="G98" s="1531">
        <f t="shared" si="15"/>
        <v>0</v>
      </c>
      <c r="H98" s="1531">
        <f t="shared" si="15"/>
        <v>0</v>
      </c>
      <c r="I98" s="457"/>
      <c r="J98" s="1531">
        <f t="shared" si="15"/>
        <v>0</v>
      </c>
      <c r="K98" s="1531">
        <f t="shared" si="15"/>
        <v>0</v>
      </c>
    </row>
    <row r="99" spans="1:11" s="450" customFormat="1" ht="12.75" customHeight="1" thickTop="1" thickBot="1" x14ac:dyDescent="0.25">
      <c r="A99" s="451" t="s">
        <v>499</v>
      </c>
      <c r="B99" s="458"/>
      <c r="C99" s="459">
        <f>SUM(C97:C98)</f>
        <v>2326497</v>
      </c>
      <c r="D99" s="459">
        <f t="shared" ref="D99:K99" si="16">SUM(D97:D98)</f>
        <v>306250</v>
      </c>
      <c r="E99" s="459">
        <f t="shared" si="16"/>
        <v>340470</v>
      </c>
      <c r="F99" s="459">
        <f t="shared" si="16"/>
        <v>222820</v>
      </c>
      <c r="G99" s="459">
        <f t="shared" si="16"/>
        <v>89200</v>
      </c>
      <c r="H99" s="459">
        <f t="shared" si="16"/>
        <v>18549</v>
      </c>
      <c r="I99" s="459">
        <f t="shared" si="16"/>
        <v>12400</v>
      </c>
      <c r="J99" s="459">
        <f t="shared" si="16"/>
        <v>111965</v>
      </c>
      <c r="K99" s="459">
        <f t="shared" si="16"/>
        <v>12855</v>
      </c>
    </row>
    <row r="100" spans="1:11" ht="18" customHeight="1" thickTop="1" x14ac:dyDescent="0.2">
      <c r="A100" s="576" t="s">
        <v>875</v>
      </c>
      <c r="B100" s="577"/>
      <c r="C100" s="460"/>
      <c r="D100" s="460"/>
      <c r="E100" s="460"/>
      <c r="F100" s="460"/>
      <c r="G100" s="460"/>
      <c r="H100" s="460"/>
      <c r="I100" s="461"/>
      <c r="J100" s="461"/>
      <c r="K100" s="462"/>
    </row>
    <row r="101" spans="1:11" ht="12.75" customHeight="1" x14ac:dyDescent="0.2">
      <c r="A101" s="578" t="s">
        <v>267</v>
      </c>
      <c r="B101" s="579" t="s">
        <v>258</v>
      </c>
      <c r="C101" s="463">
        <f>C13+C87</f>
        <v>1433400</v>
      </c>
      <c r="D101" s="464"/>
      <c r="E101" s="464"/>
      <c r="F101" s="464"/>
      <c r="G101" s="465">
        <f t="shared" ref="G101:G106" si="17">G13</f>
        <v>31525</v>
      </c>
      <c r="H101" s="466"/>
      <c r="I101" s="464"/>
      <c r="J101" s="465">
        <f>J13</f>
        <v>6000</v>
      </c>
      <c r="K101" s="464"/>
    </row>
    <row r="102" spans="1:11" ht="12.75" customHeight="1" x14ac:dyDescent="0.2">
      <c r="A102" s="574" t="s">
        <v>142</v>
      </c>
      <c r="B102" s="580">
        <v>2000</v>
      </c>
      <c r="C102" s="467">
        <f t="shared" ref="C102:D106" si="18">C14</f>
        <v>776900</v>
      </c>
      <c r="D102" s="467">
        <f t="shared" si="18"/>
        <v>306100</v>
      </c>
      <c r="E102" s="468"/>
      <c r="F102" s="467">
        <f>F14</f>
        <v>193025</v>
      </c>
      <c r="G102" s="467">
        <f t="shared" si="17"/>
        <v>62150</v>
      </c>
      <c r="H102" s="467">
        <f>H14</f>
        <v>0</v>
      </c>
      <c r="I102" s="468"/>
      <c r="J102" s="467">
        <f>J14</f>
        <v>139500</v>
      </c>
      <c r="K102" s="467">
        <f>K14</f>
        <v>42000</v>
      </c>
    </row>
    <row r="103" spans="1:11" ht="12.75" customHeight="1" x14ac:dyDescent="0.2">
      <c r="A103" s="574" t="s">
        <v>570</v>
      </c>
      <c r="B103" s="580">
        <v>3000</v>
      </c>
      <c r="C103" s="467">
        <f t="shared" si="18"/>
        <v>0</v>
      </c>
      <c r="D103" s="467">
        <f t="shared" si="18"/>
        <v>0</v>
      </c>
      <c r="E103" s="468"/>
      <c r="F103" s="467">
        <f>F15</f>
        <v>0</v>
      </c>
      <c r="G103" s="467">
        <f t="shared" si="17"/>
        <v>0</v>
      </c>
      <c r="H103" s="469"/>
      <c r="I103" s="468"/>
      <c r="J103" s="467">
        <f t="shared" ref="J103" si="19">J15</f>
        <v>0</v>
      </c>
      <c r="K103" s="469"/>
    </row>
    <row r="104" spans="1:11" s="450" customFormat="1" ht="12.75" customHeight="1" x14ac:dyDescent="0.2">
      <c r="A104" s="574" t="s">
        <v>57</v>
      </c>
      <c r="B104" s="580">
        <v>4000</v>
      </c>
      <c r="C104" s="467">
        <f t="shared" si="18"/>
        <v>76000</v>
      </c>
      <c r="D104" s="467">
        <f t="shared" si="18"/>
        <v>0</v>
      </c>
      <c r="E104" s="467">
        <f>E16</f>
        <v>0</v>
      </c>
      <c r="F104" s="467">
        <f>F16</f>
        <v>0</v>
      </c>
      <c r="G104" s="467">
        <f t="shared" si="17"/>
        <v>0</v>
      </c>
      <c r="H104" s="467">
        <f>H16</f>
        <v>0</v>
      </c>
      <c r="I104" s="468"/>
      <c r="J104" s="467">
        <f t="shared" ref="J104:K106" si="20">J16</f>
        <v>0</v>
      </c>
      <c r="K104" s="467">
        <f t="shared" si="20"/>
        <v>0</v>
      </c>
    </row>
    <row r="105" spans="1:11" ht="12.75" customHeight="1" x14ac:dyDescent="0.2">
      <c r="A105" s="574" t="s">
        <v>154</v>
      </c>
      <c r="B105" s="580">
        <v>5000</v>
      </c>
      <c r="C105" s="467">
        <f t="shared" si="18"/>
        <v>0</v>
      </c>
      <c r="D105" s="467">
        <f t="shared" si="18"/>
        <v>0</v>
      </c>
      <c r="E105" s="467">
        <f>E17</f>
        <v>375696</v>
      </c>
      <c r="F105" s="467">
        <f>F17</f>
        <v>0</v>
      </c>
      <c r="G105" s="467">
        <f t="shared" si="17"/>
        <v>0</v>
      </c>
      <c r="H105" s="469"/>
      <c r="I105" s="468"/>
      <c r="J105" s="470">
        <f t="shared" si="20"/>
        <v>0</v>
      </c>
      <c r="K105" s="467">
        <f t="shared" si="20"/>
        <v>0</v>
      </c>
    </row>
    <row r="106" spans="1:11" ht="12.75" customHeight="1" x14ac:dyDescent="0.2">
      <c r="A106" s="574" t="s">
        <v>433</v>
      </c>
      <c r="B106" s="581">
        <v>6000</v>
      </c>
      <c r="C106" s="467">
        <f t="shared" si="18"/>
        <v>0</v>
      </c>
      <c r="D106" s="467">
        <f t="shared" si="18"/>
        <v>0</v>
      </c>
      <c r="E106" s="467">
        <f>E18</f>
        <v>0</v>
      </c>
      <c r="F106" s="467">
        <f>F18</f>
        <v>0</v>
      </c>
      <c r="G106" s="467">
        <f t="shared" si="17"/>
        <v>0</v>
      </c>
      <c r="H106" s="467">
        <f>H18</f>
        <v>0</v>
      </c>
      <c r="I106" s="468"/>
      <c r="J106" s="470">
        <f t="shared" si="20"/>
        <v>0</v>
      </c>
      <c r="K106" s="467">
        <f t="shared" si="20"/>
        <v>0</v>
      </c>
    </row>
    <row r="107" spans="1:11" ht="15" customHeight="1" thickBot="1" x14ac:dyDescent="0.25">
      <c r="A107" s="451" t="s">
        <v>744</v>
      </c>
      <c r="B107" s="471"/>
      <c r="C107" s="472">
        <f t="shared" ref="C107:H107" si="21">SUM(C101:C106)</f>
        <v>2286300</v>
      </c>
      <c r="D107" s="472">
        <f t="shared" si="21"/>
        <v>306100</v>
      </c>
      <c r="E107" s="472">
        <f t="shared" si="21"/>
        <v>375696</v>
      </c>
      <c r="F107" s="472">
        <f t="shared" si="21"/>
        <v>193025</v>
      </c>
      <c r="G107" s="472">
        <f t="shared" si="21"/>
        <v>93675</v>
      </c>
      <c r="H107" s="472">
        <f t="shared" si="21"/>
        <v>0</v>
      </c>
      <c r="I107" s="468"/>
      <c r="J107" s="453">
        <f>SUM(J101:J106)</f>
        <v>145500</v>
      </c>
      <c r="K107" s="472">
        <f>SUM(K101:K106)</f>
        <v>42000</v>
      </c>
    </row>
    <row r="108" spans="1:11" ht="16.5" thickTop="1" thickBot="1" x14ac:dyDescent="0.25">
      <c r="A108" s="473" t="s">
        <v>745</v>
      </c>
      <c r="B108" s="474">
        <v>4180</v>
      </c>
      <c r="C108" s="475">
        <f t="shared" ref="C108:H108" si="22">C98</f>
        <v>0</v>
      </c>
      <c r="D108" s="475">
        <f t="shared" si="22"/>
        <v>0</v>
      </c>
      <c r="E108" s="475">
        <f t="shared" si="22"/>
        <v>0</v>
      </c>
      <c r="F108" s="475">
        <f t="shared" si="22"/>
        <v>0</v>
      </c>
      <c r="G108" s="475">
        <f t="shared" si="22"/>
        <v>0</v>
      </c>
      <c r="H108" s="475">
        <f t="shared" si="22"/>
        <v>0</v>
      </c>
      <c r="I108" s="468"/>
      <c r="J108" s="475">
        <f>J98</f>
        <v>0</v>
      </c>
      <c r="K108" s="475">
        <f>K98</f>
        <v>0</v>
      </c>
    </row>
    <row r="109" spans="1:11" ht="12.75" customHeight="1" thickTop="1" thickBot="1" x14ac:dyDescent="0.25">
      <c r="A109" s="451" t="s">
        <v>391</v>
      </c>
      <c r="B109" s="476"/>
      <c r="C109" s="475">
        <f t="shared" ref="C109:H109" si="23">SUM(C107:C108)</f>
        <v>2286300</v>
      </c>
      <c r="D109" s="475">
        <f t="shared" si="23"/>
        <v>306100</v>
      </c>
      <c r="E109" s="475">
        <f t="shared" si="23"/>
        <v>375696</v>
      </c>
      <c r="F109" s="475">
        <f t="shared" si="23"/>
        <v>193025</v>
      </c>
      <c r="G109" s="475">
        <f t="shared" si="23"/>
        <v>93675</v>
      </c>
      <c r="H109" s="475">
        <f t="shared" si="23"/>
        <v>0</v>
      </c>
      <c r="I109" s="468"/>
      <c r="J109" s="475">
        <f>SUM(J107:J108)</f>
        <v>145500</v>
      </c>
      <c r="K109" s="475">
        <f>SUM(K107:K108)</f>
        <v>42000</v>
      </c>
    </row>
    <row r="110" spans="1:11" ht="21.75" customHeight="1" thickTop="1" x14ac:dyDescent="0.2">
      <c r="A110" s="477" t="s">
        <v>502</v>
      </c>
      <c r="B110" s="478"/>
      <c r="C110" s="479">
        <f>C97-C107</f>
        <v>40197</v>
      </c>
      <c r="D110" s="479">
        <f t="shared" ref="D110:K110" si="24">D97-D107</f>
        <v>150</v>
      </c>
      <c r="E110" s="479">
        <f t="shared" si="24"/>
        <v>-35226</v>
      </c>
      <c r="F110" s="479">
        <f t="shared" si="24"/>
        <v>29795</v>
      </c>
      <c r="G110" s="479">
        <f t="shared" si="24"/>
        <v>-4475</v>
      </c>
      <c r="H110" s="479">
        <f t="shared" si="24"/>
        <v>18549</v>
      </c>
      <c r="I110" s="479">
        <f t="shared" si="24"/>
        <v>12400</v>
      </c>
      <c r="J110" s="479">
        <f t="shared" si="24"/>
        <v>-33535</v>
      </c>
      <c r="K110" s="479">
        <f t="shared" si="24"/>
        <v>-29145</v>
      </c>
    </row>
    <row r="111" spans="1:11" s="483" customFormat="1" ht="18" customHeight="1" x14ac:dyDescent="0.2">
      <c r="A111" s="582" t="s">
        <v>363</v>
      </c>
      <c r="B111" s="480"/>
      <c r="C111" s="481"/>
      <c r="D111" s="481"/>
      <c r="E111" s="481"/>
      <c r="F111" s="481"/>
      <c r="G111" s="481"/>
      <c r="H111" s="481"/>
      <c r="I111" s="481"/>
      <c r="J111" s="481"/>
      <c r="K111" s="482"/>
    </row>
    <row r="112" spans="1:11" ht="12.75" customHeight="1" x14ac:dyDescent="0.2">
      <c r="A112" s="583" t="s">
        <v>364</v>
      </c>
      <c r="B112" s="484"/>
      <c r="C112" s="485"/>
      <c r="D112" s="485"/>
      <c r="E112" s="485"/>
      <c r="F112" s="485"/>
      <c r="G112" s="485"/>
      <c r="H112" s="485"/>
      <c r="I112" s="485"/>
      <c r="J112" s="485"/>
      <c r="K112" s="485"/>
    </row>
    <row r="113" spans="1:14" ht="14.25" customHeight="1" thickBot="1" x14ac:dyDescent="0.25">
      <c r="A113" s="517" t="s">
        <v>751</v>
      </c>
      <c r="B113" s="518"/>
      <c r="C113" s="519">
        <f>C46</f>
        <v>0</v>
      </c>
      <c r="D113" s="519">
        <f t="shared" ref="D113:K113" si="25">D46</f>
        <v>0</v>
      </c>
      <c r="E113" s="519">
        <f t="shared" si="25"/>
        <v>0</v>
      </c>
      <c r="F113" s="519">
        <f t="shared" si="25"/>
        <v>0</v>
      </c>
      <c r="G113" s="519">
        <f t="shared" si="25"/>
        <v>0</v>
      </c>
      <c r="H113" s="519">
        <f t="shared" si="25"/>
        <v>0</v>
      </c>
      <c r="I113" s="519">
        <f t="shared" si="25"/>
        <v>0</v>
      </c>
      <c r="J113" s="519">
        <f t="shared" si="25"/>
        <v>0</v>
      </c>
      <c r="K113" s="519">
        <f t="shared" si="25"/>
        <v>0</v>
      </c>
    </row>
    <row r="114" spans="1:14" ht="12.75" customHeight="1" thickTop="1" x14ac:dyDescent="0.2">
      <c r="A114" s="585" t="s">
        <v>365</v>
      </c>
      <c r="B114" s="520"/>
      <c r="C114" s="521"/>
      <c r="D114" s="521"/>
      <c r="E114" s="521"/>
      <c r="F114" s="521"/>
      <c r="G114" s="521"/>
      <c r="H114" s="522"/>
      <c r="I114" s="521"/>
      <c r="J114" s="522"/>
      <c r="K114" s="521"/>
    </row>
    <row r="115" spans="1:14" ht="0.75" customHeight="1" x14ac:dyDescent="0.2">
      <c r="A115" s="523"/>
      <c r="B115" s="524"/>
      <c r="C115" s="525"/>
      <c r="D115" s="525"/>
      <c r="E115" s="525"/>
      <c r="F115" s="525"/>
      <c r="G115" s="525"/>
      <c r="H115" s="522"/>
      <c r="I115" s="525"/>
      <c r="J115" s="522"/>
      <c r="K115" s="525"/>
    </row>
    <row r="116" spans="1:14" ht="15.75" thickBot="1" x14ac:dyDescent="0.25">
      <c r="A116" s="544" t="s">
        <v>754</v>
      </c>
      <c r="B116" s="545"/>
      <c r="C116" s="546">
        <f>C79</f>
        <v>0</v>
      </c>
      <c r="D116" s="546">
        <f t="shared" ref="D116:K116" si="26">D79</f>
        <v>0</v>
      </c>
      <c r="E116" s="546">
        <f t="shared" si="26"/>
        <v>0</v>
      </c>
      <c r="F116" s="546">
        <f t="shared" si="26"/>
        <v>0</v>
      </c>
      <c r="G116" s="546">
        <f t="shared" si="26"/>
        <v>0</v>
      </c>
      <c r="H116" s="546">
        <f t="shared" si="26"/>
        <v>0</v>
      </c>
      <c r="I116" s="546">
        <f t="shared" si="26"/>
        <v>0</v>
      </c>
      <c r="J116" s="546">
        <f t="shared" si="26"/>
        <v>0</v>
      </c>
      <c r="K116" s="546">
        <f t="shared" si="26"/>
        <v>0</v>
      </c>
    </row>
    <row r="117" spans="1:14" ht="14.25" thickTop="1" thickBot="1" x14ac:dyDescent="0.25">
      <c r="A117" s="547" t="s">
        <v>366</v>
      </c>
      <c r="B117" s="548"/>
      <c r="C117" s="549">
        <f>C80</f>
        <v>0</v>
      </c>
      <c r="D117" s="549">
        <f t="shared" ref="D117:K117" si="27">D80</f>
        <v>0</v>
      </c>
      <c r="E117" s="549">
        <f t="shared" si="27"/>
        <v>0</v>
      </c>
      <c r="F117" s="549">
        <f t="shared" si="27"/>
        <v>0</v>
      </c>
      <c r="G117" s="549">
        <f t="shared" si="27"/>
        <v>0</v>
      </c>
      <c r="H117" s="549">
        <f t="shared" si="27"/>
        <v>0</v>
      </c>
      <c r="I117" s="549">
        <f t="shared" si="27"/>
        <v>0</v>
      </c>
      <c r="J117" s="549">
        <f t="shared" si="27"/>
        <v>0</v>
      </c>
      <c r="K117" s="549">
        <f t="shared" si="27"/>
        <v>0</v>
      </c>
    </row>
    <row r="118" spans="1:14" ht="24" thickTop="1" thickBot="1" x14ac:dyDescent="0.25">
      <c r="A118" s="550" t="s">
        <v>877</v>
      </c>
      <c r="B118" s="551"/>
      <c r="C118" s="549">
        <f>C81+C89</f>
        <v>1411422</v>
      </c>
      <c r="D118" s="549">
        <f t="shared" ref="D118:K118" si="28">D81+D89</f>
        <v>461491</v>
      </c>
      <c r="E118" s="549">
        <f t="shared" si="28"/>
        <v>25082</v>
      </c>
      <c r="F118" s="549">
        <f t="shared" si="28"/>
        <v>60723</v>
      </c>
      <c r="G118" s="549">
        <f t="shared" si="28"/>
        <v>42351</v>
      </c>
      <c r="H118" s="549">
        <f t="shared" si="28"/>
        <v>72775</v>
      </c>
      <c r="I118" s="549">
        <f t="shared" si="28"/>
        <v>116529</v>
      </c>
      <c r="J118" s="549">
        <f t="shared" si="28"/>
        <v>102929</v>
      </c>
      <c r="K118" s="549">
        <f t="shared" si="28"/>
        <v>73820</v>
      </c>
    </row>
    <row r="119" spans="1:14" ht="12.75" customHeight="1" thickTop="1" x14ac:dyDescent="0.2">
      <c r="A119" s="1489"/>
      <c r="B119" s="1490"/>
      <c r="C119" s="1491"/>
      <c r="D119" s="1491"/>
      <c r="E119" s="1491"/>
      <c r="F119" s="1491"/>
      <c r="G119" s="1491"/>
      <c r="H119" s="1491"/>
      <c r="I119" s="1491"/>
      <c r="J119" s="1491"/>
      <c r="K119" s="1491"/>
      <c r="L119" s="1492"/>
    </row>
    <row r="120" spans="1:14" ht="12" x14ac:dyDescent="0.15">
      <c r="A120" s="554" t="s">
        <v>848</v>
      </c>
      <c r="B120" s="555"/>
      <c r="C120" s="555"/>
      <c r="D120" s="555"/>
      <c r="E120" s="555"/>
      <c r="F120" s="555"/>
      <c r="G120" s="555"/>
      <c r="H120" s="555"/>
      <c r="I120" s="555"/>
      <c r="J120" s="555"/>
      <c r="K120" s="555"/>
      <c r="L120" s="555"/>
      <c r="M120" s="553"/>
      <c r="N120" s="553"/>
    </row>
    <row r="121" spans="1:14" ht="12" x14ac:dyDescent="0.15">
      <c r="A121" s="556"/>
      <c r="B121" s="557"/>
      <c r="C121" s="558" t="s">
        <v>250</v>
      </c>
      <c r="D121" s="558" t="s">
        <v>251</v>
      </c>
      <c r="E121" s="558" t="s">
        <v>479</v>
      </c>
      <c r="F121" s="558" t="s">
        <v>480</v>
      </c>
      <c r="G121" s="558" t="s">
        <v>481</v>
      </c>
      <c r="H121" s="558" t="s">
        <v>482</v>
      </c>
      <c r="I121" s="558" t="s">
        <v>483</v>
      </c>
      <c r="J121" s="558" t="s">
        <v>484</v>
      </c>
      <c r="K121" s="558" t="s">
        <v>485</v>
      </c>
      <c r="L121" s="559"/>
    </row>
    <row r="122" spans="1:14" ht="36" x14ac:dyDescent="0.15">
      <c r="A122" s="560" t="s">
        <v>147</v>
      </c>
      <c r="B122" s="561" t="s">
        <v>498</v>
      </c>
      <c r="C122" s="562" t="s">
        <v>515</v>
      </c>
      <c r="D122" s="562" t="s">
        <v>252</v>
      </c>
      <c r="E122" s="562" t="s">
        <v>406</v>
      </c>
      <c r="F122" s="562" t="s">
        <v>486</v>
      </c>
      <c r="G122" s="562" t="s">
        <v>550</v>
      </c>
      <c r="H122" s="562" t="s">
        <v>407</v>
      </c>
      <c r="I122" s="562" t="s">
        <v>488</v>
      </c>
      <c r="J122" s="562" t="s">
        <v>408</v>
      </c>
      <c r="K122" s="562" t="s">
        <v>489</v>
      </c>
      <c r="L122" s="563" t="s">
        <v>341</v>
      </c>
    </row>
    <row r="123" spans="1:14" ht="18" customHeight="1" x14ac:dyDescent="0.2">
      <c r="A123" s="564" t="s">
        <v>342</v>
      </c>
      <c r="B123" s="565"/>
      <c r="C123" s="566"/>
      <c r="D123" s="566"/>
      <c r="E123" s="567"/>
      <c r="F123" s="566"/>
      <c r="G123" s="567"/>
      <c r="H123" s="566"/>
      <c r="I123" s="567"/>
      <c r="J123" s="566"/>
      <c r="K123" s="566"/>
      <c r="L123" s="566"/>
    </row>
    <row r="124" spans="1:14" ht="12" x14ac:dyDescent="0.15">
      <c r="A124" s="588" t="s">
        <v>442</v>
      </c>
      <c r="B124" s="586">
        <v>100</v>
      </c>
      <c r="C124" s="590">
        <f>'EstExp 12-20'!C116</f>
        <v>1470500</v>
      </c>
      <c r="D124" s="590">
        <f>'EstExp 12-20'!C155</f>
        <v>70000</v>
      </c>
      <c r="E124" s="591"/>
      <c r="F124" s="590">
        <f>'EstExp 12-20'!C214</f>
        <v>100000</v>
      </c>
      <c r="G124" s="592"/>
      <c r="H124" s="590">
        <f>'EstExp 12-20'!C316</f>
        <v>0</v>
      </c>
      <c r="I124" s="591"/>
      <c r="J124" s="590">
        <f>'EstExp 12-20'!C$429</f>
        <v>84200</v>
      </c>
      <c r="K124" s="590">
        <f>'EstExp 12-20'!C454</f>
        <v>0</v>
      </c>
      <c r="L124" s="593">
        <f t="shared" ref="L124:L132" si="29">SUM(C124:K124)</f>
        <v>1724700</v>
      </c>
    </row>
    <row r="125" spans="1:14" ht="12" x14ac:dyDescent="0.15">
      <c r="A125" s="588" t="s">
        <v>443</v>
      </c>
      <c r="B125" s="586">
        <v>200</v>
      </c>
      <c r="C125" s="590">
        <f>'EstExp 12-20'!D116</f>
        <v>223100</v>
      </c>
      <c r="D125" s="590">
        <f>'EstExp 12-20'!D155</f>
        <v>100</v>
      </c>
      <c r="E125" s="592"/>
      <c r="F125" s="590">
        <f>'EstExp 12-20'!D214</f>
        <v>25</v>
      </c>
      <c r="G125" s="590">
        <f>'EstExp 12-20'!D299</f>
        <v>93675</v>
      </c>
      <c r="H125" s="590">
        <f>'EstExp 12-20'!D316</f>
        <v>0</v>
      </c>
      <c r="I125" s="591"/>
      <c r="J125" s="590">
        <f>'EstExp 12-20'!D429</f>
        <v>300</v>
      </c>
      <c r="K125" s="590">
        <f>'EstExp 12-20'!D454</f>
        <v>0</v>
      </c>
      <c r="L125" s="593">
        <f t="shared" si="29"/>
        <v>317200</v>
      </c>
    </row>
    <row r="126" spans="1:14" ht="12" x14ac:dyDescent="0.15">
      <c r="A126" s="588" t="s">
        <v>444</v>
      </c>
      <c r="B126" s="586">
        <v>300</v>
      </c>
      <c r="C126" s="590">
        <f>'EstExp 12-20'!E116</f>
        <v>303800</v>
      </c>
      <c r="D126" s="590">
        <f>'EstExp 12-20'!E155</f>
        <v>196000</v>
      </c>
      <c r="E126" s="590">
        <f>'EstExp 12-20'!E178</f>
        <v>0</v>
      </c>
      <c r="F126" s="590">
        <f>'EstExp 12-20'!E214</f>
        <v>75000</v>
      </c>
      <c r="G126" s="594"/>
      <c r="H126" s="590">
        <f>'EstExp 12-20'!E316</f>
        <v>0</v>
      </c>
      <c r="I126" s="591"/>
      <c r="J126" s="590">
        <f>'EstExp 12-20'!E429</f>
        <v>61000</v>
      </c>
      <c r="K126" s="590">
        <f>'EstExp 12-20'!E454</f>
        <v>3000</v>
      </c>
      <c r="L126" s="593">
        <f t="shared" si="29"/>
        <v>638800</v>
      </c>
    </row>
    <row r="127" spans="1:14" ht="12" x14ac:dyDescent="0.15">
      <c r="A127" s="588" t="s">
        <v>445</v>
      </c>
      <c r="B127" s="586">
        <v>400</v>
      </c>
      <c r="C127" s="590">
        <f>'EstExp 12-20'!F116</f>
        <v>110300</v>
      </c>
      <c r="D127" s="590">
        <f>'EstExp 12-20'!F155</f>
        <v>20000</v>
      </c>
      <c r="E127" s="594"/>
      <c r="F127" s="590">
        <f>'EstExp 12-20'!F214</f>
        <v>18000</v>
      </c>
      <c r="G127" s="591"/>
      <c r="H127" s="590">
        <f>'EstExp 12-20'!F316</f>
        <v>0</v>
      </c>
      <c r="I127" s="591"/>
      <c r="J127" s="590">
        <f>'EstExp 12-20'!F429</f>
        <v>0</v>
      </c>
      <c r="K127" s="590">
        <f>'EstExp 12-20'!F454</f>
        <v>0</v>
      </c>
      <c r="L127" s="593">
        <f t="shared" si="29"/>
        <v>148300</v>
      </c>
    </row>
    <row r="128" spans="1:14" ht="12" x14ac:dyDescent="0.15">
      <c r="A128" s="588" t="s">
        <v>446</v>
      </c>
      <c r="B128" s="586">
        <v>500</v>
      </c>
      <c r="C128" s="590">
        <f>'EstExp 12-20'!G116</f>
        <v>74500</v>
      </c>
      <c r="D128" s="590">
        <f>'EstExp 12-20'!G155</f>
        <v>20000</v>
      </c>
      <c r="E128" s="592"/>
      <c r="F128" s="590">
        <f>'EstExp 12-20'!G214</f>
        <v>0</v>
      </c>
      <c r="G128" s="592"/>
      <c r="H128" s="590">
        <f>'EstExp 12-20'!G316</f>
        <v>0</v>
      </c>
      <c r="I128" s="591"/>
      <c r="J128" s="590">
        <f>'EstExp 12-20'!G429</f>
        <v>0</v>
      </c>
      <c r="K128" s="590">
        <f>'EstExp 12-20'!G454</f>
        <v>0</v>
      </c>
      <c r="L128" s="593">
        <f t="shared" si="29"/>
        <v>94500</v>
      </c>
    </row>
    <row r="129" spans="1:12" ht="12" x14ac:dyDescent="0.15">
      <c r="A129" s="588" t="s">
        <v>447</v>
      </c>
      <c r="B129" s="586">
        <v>600</v>
      </c>
      <c r="C129" s="590">
        <f>'EstExp 12-20'!H116</f>
        <v>76000</v>
      </c>
      <c r="D129" s="590">
        <f>'EstExp 12-20'!H155</f>
        <v>0</v>
      </c>
      <c r="E129" s="590">
        <f>'EstExp 12-20'!H178</f>
        <v>375696</v>
      </c>
      <c r="F129" s="590">
        <f>'EstExp 12-20'!H214</f>
        <v>0</v>
      </c>
      <c r="G129" s="590">
        <f>'EstExp 12-20'!H299</f>
        <v>0</v>
      </c>
      <c r="H129" s="590">
        <f>'EstExp 12-20'!H316</f>
        <v>0</v>
      </c>
      <c r="I129" s="591"/>
      <c r="J129" s="590">
        <f>'EstExp 12-20'!H429</f>
        <v>0</v>
      </c>
      <c r="K129" s="590">
        <f>'EstExp 12-20'!H454</f>
        <v>39000</v>
      </c>
      <c r="L129" s="593">
        <f t="shared" si="29"/>
        <v>490696</v>
      </c>
    </row>
    <row r="130" spans="1:12" ht="12" x14ac:dyDescent="0.15">
      <c r="A130" s="588" t="s">
        <v>370</v>
      </c>
      <c r="B130" s="586">
        <v>700</v>
      </c>
      <c r="C130" s="590">
        <f>'EstExp 12-20'!I116</f>
        <v>0</v>
      </c>
      <c r="D130" s="590">
        <f>'EstExp 12-20'!I155</f>
        <v>0</v>
      </c>
      <c r="E130" s="595"/>
      <c r="F130" s="590">
        <f>'EstExp 12-20'!I214</f>
        <v>0</v>
      </c>
      <c r="G130" s="594"/>
      <c r="H130" s="590">
        <f>'EstExp 12-20'!I316</f>
        <v>0</v>
      </c>
      <c r="I130" s="591"/>
      <c r="J130" s="590">
        <f>'EstExp 12-20'!I429</f>
        <v>0</v>
      </c>
      <c r="K130" s="590">
        <f>'EstExp 12-20'!I454</f>
        <v>0</v>
      </c>
      <c r="L130" s="593">
        <f t="shared" si="29"/>
        <v>0</v>
      </c>
    </row>
    <row r="131" spans="1:12" ht="12" x14ac:dyDescent="0.15">
      <c r="A131" s="588" t="s">
        <v>298</v>
      </c>
      <c r="B131" s="586">
        <v>800</v>
      </c>
      <c r="C131" s="590">
        <f>'EstExp 12-20'!J116</f>
        <v>0</v>
      </c>
      <c r="D131" s="590">
        <f>'EstExp 12-20'!J155</f>
        <v>0</v>
      </c>
      <c r="E131" s="592"/>
      <c r="F131" s="590">
        <f>'EstExp 12-20'!J214</f>
        <v>0</v>
      </c>
      <c r="G131" s="592"/>
      <c r="H131" s="596"/>
      <c r="I131" s="591"/>
      <c r="J131" s="590">
        <f>'EstExp 12-20'!J429</f>
        <v>0</v>
      </c>
      <c r="K131" s="596"/>
      <c r="L131" s="593">
        <f t="shared" si="29"/>
        <v>0</v>
      </c>
    </row>
    <row r="132" spans="1:12" ht="12" customHeight="1" thickBot="1" x14ac:dyDescent="0.2">
      <c r="A132" s="589" t="s">
        <v>315</v>
      </c>
      <c r="B132" s="587"/>
      <c r="C132" s="597">
        <f t="shared" ref="C132:H132" si="30">SUM(C124:C131)</f>
        <v>2258200</v>
      </c>
      <c r="D132" s="597">
        <f t="shared" si="30"/>
        <v>306100</v>
      </c>
      <c r="E132" s="597">
        <f t="shared" si="30"/>
        <v>375696</v>
      </c>
      <c r="F132" s="597">
        <f t="shared" si="30"/>
        <v>193025</v>
      </c>
      <c r="G132" s="597">
        <f t="shared" si="30"/>
        <v>93675</v>
      </c>
      <c r="H132" s="597">
        <f t="shared" si="30"/>
        <v>0</v>
      </c>
      <c r="I132" s="598"/>
      <c r="J132" s="597">
        <f>SUM(J124:J131)</f>
        <v>145500</v>
      </c>
      <c r="K132" s="597">
        <f>SUM(K124:K131)</f>
        <v>42000</v>
      </c>
      <c r="L132" s="599">
        <f t="shared" si="29"/>
        <v>3414196</v>
      </c>
    </row>
    <row r="133" spans="1:12" ht="9.75" thickTop="1" x14ac:dyDescent="0.15"/>
  </sheetData>
  <sheetProtection algorithmName="SHA-512" hashValue="t6BJgggCimMp3zkn6q1T9SDt4zTslb9434nkLhapGfdzAllhi3t1aqXF+OQLG8Qp/KQJqAqdr+4zUfSlIsB1tg==" saltValue="SVztyuwxbj9o8xYjb8NmRw==" spinCount="100000" sheet="1" objects="1" scenarios="1"/>
  <phoneticPr fontId="5" type="noConversion"/>
  <dataValidations count="6">
    <dataValidation type="whole" allowBlank="1" showInputMessage="1" showErrorMessage="1" promptTitle="No Decimal Allowed" prompt="Please enter whole number.  Decimals are not allowed." sqref="D10:K10 I98" xr:uid="{00000000-0002-0000-0100-000000000000}">
      <formula1>-999999999</formula1>
      <formula2>999999999</formula2>
    </dataValidation>
    <dataValidation type="whole" allowBlank="1" showErrorMessage="1" error="Please enter whole number.  Decimals are not allowed." sqref="C10 C98:H98 J98:K98" xr:uid="{00000000-0002-0000-0100-000001000000}">
      <formula1>-999999999</formula1>
      <formula2>999999999</formula2>
    </dataValidation>
    <dataValidation type="whole" allowBlank="1" showInputMessage="1" showErrorMessage="1" error="Please enter whole number.  Decimals are not allowed." sqref="C26:K30 C35:F38 C44:H45 C52:D53 C57:D78 E78:K78 F77:H77 H57:H64" xr:uid="{00000000-0002-0000-0100-000002000000}">
      <formula1>-99999999</formula1>
      <formula2>999999999</formula2>
    </dataValidation>
    <dataValidation type="whole" allowBlank="1" showInputMessage="1" showErrorMessage="1" error="Please enter whole number.  Decimals are not allowed." sqref="G35:K38" xr:uid="{00000000-0002-0000-0100-000003000000}">
      <formula1>-99999999999</formula1>
      <formula2>9999999999</formula2>
    </dataValidation>
    <dataValidation type="whole" allowBlank="1" showInputMessage="1" showErrorMessage="1" error="Please enter whole number.  Decimals are not allowed." sqref="J50:K77 I44:K45 I51:I77 C54:D56 C50:D51 E50:E77 F50:G76 H50:H56 H65:H76 D83:K83" xr:uid="{00000000-0002-0000-0100-000004000000}">
      <formula1>-9999999999</formula1>
      <formula2>9999999999</formula2>
    </dataValidation>
    <dataValidation type="whole" allowBlank="1" showInputMessage="1" showErrorMessage="1" error="Please do not use decimals or cents." sqref="C3:K3 C83 C91:K91" xr:uid="{00000000-0002-0000-0100-000005000000}">
      <formula1>-999999999999999</formula1>
      <formula2>999999999999999</formula2>
    </dataValidation>
  </dataValidations>
  <printOptions headings="1"/>
  <pageMargins left="0.2" right="0.17" top="0.7" bottom="0.4" header="0.39" footer="0.19"/>
  <pageSetup scale="70" firstPageNumber="2" fitToHeight="0" orientation="landscape" useFirstPageNumber="1" r:id="rId1"/>
  <headerFooter alignWithMargins="0">
    <oddHeader>&amp;L&amp;8Page &amp;P&amp;C&amp;"Arial,Bold"&amp;9BUDGET SUMMARY
&amp;R&amp;8Page &amp;P</oddHeader>
    <oddFooter>&amp;L&amp;8&amp;Z&amp;F&amp;R&amp;8&amp;D</oddFooter>
  </headerFooter>
  <rowBreaks count="1" manualBreakCount="1">
    <brk id="46" max="16383" man="1"/>
  </rowBreaks>
  <ignoredErrors>
    <ignoredError sqref="B27" numberStoredAsText="1"/>
    <ignoredError sqref="I51"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8"/>
  <sheetViews>
    <sheetView showGridLines="0" zoomScaleNormal="100" workbookViewId="0">
      <selection activeCell="K3" sqref="K3"/>
    </sheetView>
  </sheetViews>
  <sheetFormatPr defaultRowHeight="12.75" x14ac:dyDescent="0.2"/>
  <cols>
    <col min="1" max="1" width="49.5703125" style="601" customWidth="1"/>
    <col min="2" max="2" width="5.42578125" style="601" customWidth="1"/>
    <col min="3" max="7" width="13.7109375" style="601" customWidth="1"/>
    <col min="8" max="8" width="12.7109375" style="601" customWidth="1"/>
    <col min="9" max="11" width="13.7109375" style="601" customWidth="1"/>
    <col min="12" max="16384" width="9.140625" style="601"/>
  </cols>
  <sheetData>
    <row r="1" spans="1:11" ht="12.75" customHeight="1" x14ac:dyDescent="0.2">
      <c r="A1" s="600"/>
      <c r="B1" s="637"/>
      <c r="C1" s="638" t="s">
        <v>250</v>
      </c>
      <c r="D1" s="638" t="s">
        <v>251</v>
      </c>
      <c r="E1" s="638" t="s">
        <v>479</v>
      </c>
      <c r="F1" s="638" t="s">
        <v>480</v>
      </c>
      <c r="G1" s="638" t="s">
        <v>481</v>
      </c>
      <c r="H1" s="638" t="s">
        <v>482</v>
      </c>
      <c r="I1" s="638" t="s">
        <v>483</v>
      </c>
      <c r="J1" s="638" t="s">
        <v>484</v>
      </c>
      <c r="K1" s="638" t="s">
        <v>485</v>
      </c>
    </row>
    <row r="2" spans="1:11" ht="36" x14ac:dyDescent="0.2">
      <c r="A2" s="416" t="s">
        <v>839</v>
      </c>
      <c r="B2" s="639" t="s">
        <v>498</v>
      </c>
      <c r="C2" s="1485" t="s">
        <v>285</v>
      </c>
      <c r="D2" s="1485" t="s">
        <v>252</v>
      </c>
      <c r="E2" s="1485" t="s">
        <v>406</v>
      </c>
      <c r="F2" s="1485" t="s">
        <v>486</v>
      </c>
      <c r="G2" s="640" t="s">
        <v>385</v>
      </c>
      <c r="H2" s="640" t="s">
        <v>407</v>
      </c>
      <c r="I2" s="640" t="s">
        <v>488</v>
      </c>
      <c r="J2" s="640" t="s">
        <v>408</v>
      </c>
      <c r="K2" s="640" t="s">
        <v>489</v>
      </c>
    </row>
    <row r="3" spans="1:11" s="435" customFormat="1" ht="30.75" customHeight="1" thickBot="1" x14ac:dyDescent="0.25">
      <c r="A3" s="636" t="s">
        <v>887</v>
      </c>
      <c r="B3" s="602"/>
      <c r="C3" s="603">
        <v>1305408</v>
      </c>
      <c r="D3" s="603">
        <v>461341</v>
      </c>
      <c r="E3" s="603">
        <v>60308</v>
      </c>
      <c r="F3" s="603">
        <v>30298</v>
      </c>
      <c r="G3" s="603">
        <v>46826</v>
      </c>
      <c r="H3" s="603">
        <v>54226</v>
      </c>
      <c r="I3" s="603">
        <v>104129</v>
      </c>
      <c r="J3" s="603">
        <v>136602</v>
      </c>
      <c r="K3" s="603">
        <v>102965</v>
      </c>
    </row>
    <row r="4" spans="1:11" s="435" customFormat="1" ht="14.25" customHeight="1" thickTop="1" thickBot="1" x14ac:dyDescent="0.25">
      <c r="A4" s="1758" t="s">
        <v>755</v>
      </c>
      <c r="B4" s="1759"/>
      <c r="C4" s="475">
        <f>'BudgetSum 2-4'!C9+'BudgetSum 2-4'!C46</f>
        <v>2312897</v>
      </c>
      <c r="D4" s="475">
        <f>'BudgetSum 2-4'!D9+'BudgetSum 2-4'!D46</f>
        <v>306250</v>
      </c>
      <c r="E4" s="475">
        <f>'BudgetSum 2-4'!E9+'BudgetSum 2-4'!E46</f>
        <v>340470</v>
      </c>
      <c r="F4" s="475">
        <f>'BudgetSum 2-4'!F9+'BudgetSum 2-4'!F46</f>
        <v>222820</v>
      </c>
      <c r="G4" s="475">
        <f>'BudgetSum 2-4'!G9+'BudgetSum 2-4'!G46</f>
        <v>89200</v>
      </c>
      <c r="H4" s="475">
        <f>'BudgetSum 2-4'!H9+'BudgetSum 2-4'!H46</f>
        <v>18549</v>
      </c>
      <c r="I4" s="475">
        <f>'BudgetSum 2-4'!I9+'BudgetSum 2-4'!I46</f>
        <v>12400</v>
      </c>
      <c r="J4" s="475">
        <f>'BudgetSum 2-4'!J9+'BudgetSum 2-4'!J46</f>
        <v>111965</v>
      </c>
      <c r="K4" s="475">
        <f>'BudgetSum 2-4'!K9+'BudgetSum 2-4'!K46</f>
        <v>12855</v>
      </c>
    </row>
    <row r="5" spans="1:11" s="435" customFormat="1" thickTop="1" x14ac:dyDescent="0.2">
      <c r="A5" s="635" t="s">
        <v>386</v>
      </c>
      <c r="B5" s="604"/>
      <c r="C5" s="461"/>
      <c r="D5" s="461"/>
      <c r="E5" s="461"/>
      <c r="F5" s="461"/>
      <c r="G5" s="461"/>
      <c r="H5" s="461"/>
      <c r="I5" s="461"/>
      <c r="J5" s="461"/>
      <c r="K5" s="605"/>
    </row>
    <row r="6" spans="1:11" s="435" customFormat="1" ht="14.25" customHeight="1" x14ac:dyDescent="0.2">
      <c r="A6" s="606" t="s">
        <v>94</v>
      </c>
      <c r="B6" s="607">
        <v>411</v>
      </c>
      <c r="C6" s="608"/>
      <c r="D6" s="608"/>
      <c r="E6" s="608"/>
      <c r="F6" s="608"/>
      <c r="G6" s="608"/>
      <c r="H6" s="608"/>
      <c r="I6" s="609"/>
      <c r="J6" s="608"/>
      <c r="K6" s="608"/>
    </row>
    <row r="7" spans="1:11" s="435" customFormat="1" ht="14.25" customHeight="1" x14ac:dyDescent="0.2">
      <c r="A7" s="610" t="s">
        <v>351</v>
      </c>
      <c r="B7" s="611">
        <v>141</v>
      </c>
      <c r="C7" s="612"/>
      <c r="D7" s="612"/>
      <c r="E7" s="613"/>
      <c r="F7" s="612"/>
      <c r="G7" s="613"/>
      <c r="H7" s="609"/>
      <c r="I7" s="612"/>
      <c r="J7" s="613"/>
      <c r="K7" s="613"/>
    </row>
    <row r="8" spans="1:11" s="435" customFormat="1" ht="14.25" customHeight="1" x14ac:dyDescent="0.2">
      <c r="A8" s="614" t="s">
        <v>426</v>
      </c>
      <c r="B8" s="615">
        <v>433</v>
      </c>
      <c r="C8" s="608"/>
      <c r="D8" s="608"/>
      <c r="E8" s="608"/>
      <c r="F8" s="608"/>
      <c r="G8" s="608"/>
      <c r="H8" s="609"/>
      <c r="I8" s="609"/>
      <c r="J8" s="612"/>
      <c r="K8" s="612"/>
    </row>
    <row r="9" spans="1:11" s="435" customFormat="1" ht="14.25" customHeight="1" x14ac:dyDescent="0.2">
      <c r="A9" s="614" t="s">
        <v>95</v>
      </c>
      <c r="B9" s="616">
        <v>199</v>
      </c>
      <c r="C9" s="608"/>
      <c r="D9" s="608"/>
      <c r="E9" s="608"/>
      <c r="F9" s="608"/>
      <c r="G9" s="608"/>
      <c r="H9" s="608"/>
      <c r="I9" s="608"/>
      <c r="J9" s="608"/>
      <c r="K9" s="608"/>
    </row>
    <row r="10" spans="1:11" s="435" customFormat="1" ht="14.25" customHeight="1" thickBot="1" x14ac:dyDescent="0.25">
      <c r="A10" s="617" t="s">
        <v>91</v>
      </c>
      <c r="B10" s="618"/>
      <c r="C10" s="619">
        <f>SUM(C6:C9)</f>
        <v>0</v>
      </c>
      <c r="D10" s="619">
        <f t="shared" ref="D10:K10" si="0">SUM(D6:D9)</f>
        <v>0</v>
      </c>
      <c r="E10" s="619">
        <f t="shared" si="0"/>
        <v>0</v>
      </c>
      <c r="F10" s="619">
        <f t="shared" si="0"/>
        <v>0</v>
      </c>
      <c r="G10" s="619">
        <f t="shared" si="0"/>
        <v>0</v>
      </c>
      <c r="H10" s="619">
        <f t="shared" si="0"/>
        <v>0</v>
      </c>
      <c r="I10" s="619">
        <f t="shared" si="0"/>
        <v>0</v>
      </c>
      <c r="J10" s="619">
        <f t="shared" si="0"/>
        <v>0</v>
      </c>
      <c r="K10" s="619">
        <f t="shared" si="0"/>
        <v>0</v>
      </c>
    </row>
    <row r="11" spans="1:11" s="435" customFormat="1" ht="14.25" customHeight="1" thickTop="1" thickBot="1" x14ac:dyDescent="0.25">
      <c r="A11" s="1767" t="s">
        <v>58</v>
      </c>
      <c r="B11" s="1763"/>
      <c r="C11" s="620">
        <f>SUM(C4,C10)</f>
        <v>2312897</v>
      </c>
      <c r="D11" s="620">
        <f t="shared" ref="D11:K11" si="1">SUM(D4,D10)</f>
        <v>306250</v>
      </c>
      <c r="E11" s="620">
        <f t="shared" si="1"/>
        <v>340470</v>
      </c>
      <c r="F11" s="620">
        <f t="shared" si="1"/>
        <v>222820</v>
      </c>
      <c r="G11" s="620">
        <f t="shared" si="1"/>
        <v>89200</v>
      </c>
      <c r="H11" s="620">
        <f t="shared" si="1"/>
        <v>18549</v>
      </c>
      <c r="I11" s="620">
        <f t="shared" si="1"/>
        <v>12400</v>
      </c>
      <c r="J11" s="620">
        <f t="shared" si="1"/>
        <v>111965</v>
      </c>
      <c r="K11" s="620">
        <f t="shared" si="1"/>
        <v>12855</v>
      </c>
    </row>
    <row r="12" spans="1:11" s="435" customFormat="1" ht="14.25" customHeight="1" thickTop="1" thickBot="1" x14ac:dyDescent="0.25">
      <c r="A12" s="621" t="s">
        <v>92</v>
      </c>
      <c r="B12" s="622"/>
      <c r="C12" s="620">
        <f>SUM(C3,C11)</f>
        <v>3618305</v>
      </c>
      <c r="D12" s="620">
        <f t="shared" ref="D12:K12" si="2">SUM(D3,D11)</f>
        <v>767591</v>
      </c>
      <c r="E12" s="620">
        <f t="shared" si="2"/>
        <v>400778</v>
      </c>
      <c r="F12" s="620">
        <f t="shared" si="2"/>
        <v>253118</v>
      </c>
      <c r="G12" s="620">
        <f t="shared" si="2"/>
        <v>136026</v>
      </c>
      <c r="H12" s="620">
        <f t="shared" si="2"/>
        <v>72775</v>
      </c>
      <c r="I12" s="620">
        <f t="shared" si="2"/>
        <v>116529</v>
      </c>
      <c r="J12" s="620">
        <f t="shared" si="2"/>
        <v>248567</v>
      </c>
      <c r="K12" s="620">
        <f t="shared" si="2"/>
        <v>115820</v>
      </c>
    </row>
    <row r="13" spans="1:11" s="435" customFormat="1" ht="14.25" customHeight="1" thickTop="1" thickBot="1" x14ac:dyDescent="0.25">
      <c r="A13" s="1762" t="s">
        <v>756</v>
      </c>
      <c r="B13" s="1763"/>
      <c r="C13" s="475">
        <f>SUM('BudgetSum 2-4'!C19,'BudgetSum 2-4'!C79)</f>
        <v>2258200</v>
      </c>
      <c r="D13" s="475">
        <f>SUM('BudgetSum 2-4'!D19,'BudgetSum 2-4'!D79)</f>
        <v>306100</v>
      </c>
      <c r="E13" s="475">
        <f>SUM('BudgetSum 2-4'!E19,'BudgetSum 2-4'!E79)</f>
        <v>375696</v>
      </c>
      <c r="F13" s="475">
        <f>SUM('BudgetSum 2-4'!F19,'BudgetSum 2-4'!F79)</f>
        <v>193025</v>
      </c>
      <c r="G13" s="475">
        <f>SUM('BudgetSum 2-4'!G19,'BudgetSum 2-4'!G79)</f>
        <v>93675</v>
      </c>
      <c r="H13" s="475">
        <f>SUM('BudgetSum 2-4'!H19,'BudgetSum 2-4'!H79)</f>
        <v>0</v>
      </c>
      <c r="I13" s="475">
        <f>SUM('BudgetSum 2-4'!I19,'BudgetSum 2-4'!I79)</f>
        <v>0</v>
      </c>
      <c r="J13" s="475">
        <f>SUM('BudgetSum 2-4'!J19,'BudgetSum 2-4'!J79)</f>
        <v>145500</v>
      </c>
      <c r="K13" s="475">
        <f>SUM('BudgetSum 2-4'!K19,'BudgetSum 2-4'!K79)</f>
        <v>42000</v>
      </c>
    </row>
    <row r="14" spans="1:11" s="626" customFormat="1" thickTop="1" x14ac:dyDescent="0.2">
      <c r="A14" s="635" t="s">
        <v>387</v>
      </c>
      <c r="B14" s="623"/>
      <c r="C14" s="624"/>
      <c r="D14" s="624"/>
      <c r="E14" s="624"/>
      <c r="F14" s="624"/>
      <c r="G14" s="624"/>
      <c r="H14" s="624"/>
      <c r="I14" s="624"/>
      <c r="J14" s="624"/>
      <c r="K14" s="625"/>
    </row>
    <row r="15" spans="1:11" s="435" customFormat="1" ht="14.25" customHeight="1" x14ac:dyDescent="0.2">
      <c r="A15" s="627" t="s">
        <v>757</v>
      </c>
      <c r="B15" s="455">
        <v>141</v>
      </c>
      <c r="C15" s="608"/>
      <c r="D15" s="608"/>
      <c r="E15" s="609"/>
      <c r="F15" s="608"/>
      <c r="G15" s="609"/>
      <c r="H15" s="609"/>
      <c r="I15" s="608"/>
      <c r="J15" s="609"/>
      <c r="K15" s="609"/>
    </row>
    <row r="16" spans="1:11" s="435" customFormat="1" ht="14.25" customHeight="1" x14ac:dyDescent="0.2">
      <c r="A16" s="610" t="s">
        <v>458</v>
      </c>
      <c r="B16" s="628">
        <v>411</v>
      </c>
      <c r="C16" s="608"/>
      <c r="D16" s="608"/>
      <c r="E16" s="608"/>
      <c r="F16" s="608"/>
      <c r="G16" s="608"/>
      <c r="H16" s="612"/>
      <c r="I16" s="609"/>
      <c r="J16" s="608"/>
      <c r="K16" s="608"/>
    </row>
    <row r="17" spans="1:11" s="435" customFormat="1" ht="14.25" customHeight="1" x14ac:dyDescent="0.2">
      <c r="A17" s="614" t="s">
        <v>426</v>
      </c>
      <c r="B17" s="629">
        <v>433</v>
      </c>
      <c r="C17" s="608"/>
      <c r="D17" s="608"/>
      <c r="E17" s="608"/>
      <c r="F17" s="608"/>
      <c r="G17" s="608"/>
      <c r="H17" s="609"/>
      <c r="I17" s="609"/>
      <c r="J17" s="608"/>
      <c r="K17" s="608"/>
    </row>
    <row r="18" spans="1:11" s="435" customFormat="1" ht="14.25" customHeight="1" x14ac:dyDescent="0.2">
      <c r="A18" s="610" t="s">
        <v>427</v>
      </c>
      <c r="B18" s="628">
        <v>499</v>
      </c>
      <c r="C18" s="608"/>
      <c r="D18" s="608"/>
      <c r="E18" s="608"/>
      <c r="F18" s="608"/>
      <c r="G18" s="608"/>
      <c r="H18" s="612"/>
      <c r="I18" s="612"/>
      <c r="J18" s="608"/>
      <c r="K18" s="608"/>
    </row>
    <row r="19" spans="1:11" s="435" customFormat="1" ht="14.25" customHeight="1" thickBot="1" x14ac:dyDescent="0.25">
      <c r="A19" s="1758" t="s">
        <v>93</v>
      </c>
      <c r="B19" s="1759"/>
      <c r="C19" s="630">
        <f t="shared" ref="C19:K19" si="3">SUM(C15:C18)</f>
        <v>0</v>
      </c>
      <c r="D19" s="630">
        <f t="shared" si="3"/>
        <v>0</v>
      </c>
      <c r="E19" s="630">
        <f t="shared" si="3"/>
        <v>0</v>
      </c>
      <c r="F19" s="630">
        <f t="shared" si="3"/>
        <v>0</v>
      </c>
      <c r="G19" s="630">
        <f t="shared" si="3"/>
        <v>0</v>
      </c>
      <c r="H19" s="630">
        <f t="shared" si="3"/>
        <v>0</v>
      </c>
      <c r="I19" s="630">
        <f t="shared" si="3"/>
        <v>0</v>
      </c>
      <c r="J19" s="630">
        <f t="shared" si="3"/>
        <v>0</v>
      </c>
      <c r="K19" s="630">
        <f t="shared" si="3"/>
        <v>0</v>
      </c>
    </row>
    <row r="20" spans="1:11" s="435" customFormat="1" ht="14.25" customHeight="1" thickTop="1" thickBot="1" x14ac:dyDescent="0.25">
      <c r="A20" s="631" t="s">
        <v>59</v>
      </c>
      <c r="B20" s="632"/>
      <c r="C20" s="475">
        <f>SUM(C13,C19)</f>
        <v>2258200</v>
      </c>
      <c r="D20" s="475">
        <f>SUM(D13,D19)</f>
        <v>306100</v>
      </c>
      <c r="E20" s="475">
        <f t="shared" ref="E20:K20" si="4">SUM(E13,E19)</f>
        <v>375696</v>
      </c>
      <c r="F20" s="475">
        <f t="shared" si="4"/>
        <v>193025</v>
      </c>
      <c r="G20" s="475">
        <f t="shared" si="4"/>
        <v>93675</v>
      </c>
      <c r="H20" s="475">
        <f t="shared" si="4"/>
        <v>0</v>
      </c>
      <c r="I20" s="475">
        <f t="shared" si="4"/>
        <v>0</v>
      </c>
      <c r="J20" s="475">
        <f t="shared" si="4"/>
        <v>145500</v>
      </c>
      <c r="K20" s="475">
        <f t="shared" si="4"/>
        <v>42000</v>
      </c>
    </row>
    <row r="21" spans="1:11" s="435" customFormat="1" ht="28.5" customHeight="1" thickTop="1" thickBot="1" x14ac:dyDescent="0.25">
      <c r="A21" s="1760" t="s">
        <v>888</v>
      </c>
      <c r="B21" s="1761"/>
      <c r="C21" s="459">
        <f>SUM(C12-C20)</f>
        <v>1360105</v>
      </c>
      <c r="D21" s="459">
        <f t="shared" ref="D21:K21" si="5">SUM(D12-D20)</f>
        <v>461491</v>
      </c>
      <c r="E21" s="459">
        <f t="shared" si="5"/>
        <v>25082</v>
      </c>
      <c r="F21" s="459">
        <f t="shared" si="5"/>
        <v>60093</v>
      </c>
      <c r="G21" s="459">
        <f t="shared" si="5"/>
        <v>42351</v>
      </c>
      <c r="H21" s="459">
        <f t="shared" si="5"/>
        <v>72775</v>
      </c>
      <c r="I21" s="459">
        <f t="shared" si="5"/>
        <v>116529</v>
      </c>
      <c r="J21" s="459">
        <f t="shared" si="5"/>
        <v>103067</v>
      </c>
      <c r="K21" s="459">
        <f t="shared" si="5"/>
        <v>73820</v>
      </c>
    </row>
    <row r="22" spans="1:11" s="633" customFormat="1" ht="18" customHeight="1" thickTop="1" x14ac:dyDescent="0.2">
      <c r="A22" s="1493"/>
      <c r="B22" s="1494"/>
      <c r="C22" s="1495"/>
      <c r="D22" s="1495"/>
      <c r="E22" s="1495"/>
      <c r="F22" s="1495"/>
      <c r="G22" s="1495"/>
      <c r="H22" s="1495"/>
      <c r="I22" s="1495"/>
      <c r="J22" s="1495"/>
      <c r="K22" s="1495"/>
    </row>
    <row r="23" spans="1:11" s="633" customFormat="1" ht="34.5" customHeight="1" thickBot="1" x14ac:dyDescent="0.25">
      <c r="A23" s="636" t="s">
        <v>900</v>
      </c>
      <c r="B23" s="602"/>
      <c r="C23" s="603">
        <v>66048</v>
      </c>
      <c r="D23" s="609"/>
      <c r="E23" s="609"/>
      <c r="F23" s="609"/>
      <c r="G23" s="609"/>
      <c r="H23" s="609"/>
      <c r="I23" s="609"/>
      <c r="J23" s="609"/>
      <c r="K23" s="609"/>
    </row>
    <row r="24" spans="1:11" s="633" customFormat="1" ht="24" customHeight="1" thickTop="1" thickBot="1" x14ac:dyDescent="0.25">
      <c r="A24" s="1758" t="s">
        <v>755</v>
      </c>
      <c r="B24" s="1759"/>
      <c r="C24" s="475">
        <f>'BudgetSum 2-4'!C85</f>
        <v>13600</v>
      </c>
      <c r="D24" s="609"/>
      <c r="E24" s="609"/>
      <c r="F24" s="609"/>
      <c r="G24" s="609"/>
      <c r="H24" s="609"/>
      <c r="I24" s="609"/>
      <c r="J24" s="609"/>
      <c r="K24" s="609"/>
    </row>
    <row r="25" spans="1:11" ht="12" customHeight="1" thickTop="1" thickBot="1" x14ac:dyDescent="0.25">
      <c r="A25" s="621" t="s">
        <v>92</v>
      </c>
      <c r="B25" s="622"/>
      <c r="C25" s="620">
        <f>SUM(C23,C24)</f>
        <v>79648</v>
      </c>
      <c r="D25" s="609"/>
      <c r="E25" s="609"/>
      <c r="F25" s="609"/>
      <c r="G25" s="609"/>
      <c r="H25" s="609"/>
      <c r="I25" s="609"/>
      <c r="J25" s="609"/>
      <c r="K25" s="609"/>
    </row>
    <row r="26" spans="1:11" ht="12" customHeight="1" thickTop="1" thickBot="1" x14ac:dyDescent="0.25">
      <c r="A26" s="1762" t="s">
        <v>756</v>
      </c>
      <c r="B26" s="1763"/>
      <c r="C26" s="475">
        <f>'BudgetSum 2-4'!C87</f>
        <v>28100</v>
      </c>
      <c r="D26" s="609"/>
      <c r="E26" s="609"/>
      <c r="F26" s="609"/>
      <c r="G26" s="609"/>
      <c r="H26" s="609"/>
      <c r="I26" s="609"/>
      <c r="J26" s="609"/>
      <c r="K26" s="609"/>
    </row>
    <row r="27" spans="1:11" ht="14.25" thickTop="1" thickBot="1" x14ac:dyDescent="0.25">
      <c r="A27" s="1760" t="s">
        <v>901</v>
      </c>
      <c r="B27" s="1761"/>
      <c r="C27" s="459">
        <f>SUM(C25-C26)</f>
        <v>51548</v>
      </c>
      <c r="D27" s="609"/>
      <c r="E27" s="609"/>
      <c r="F27" s="609"/>
      <c r="G27" s="609"/>
      <c r="H27" s="609"/>
      <c r="I27" s="609"/>
      <c r="J27" s="609"/>
      <c r="K27" s="609"/>
    </row>
    <row r="28" spans="1:11" ht="18" customHeight="1" thickTop="1" thickBot="1" x14ac:dyDescent="0.25">
      <c r="A28" s="1493"/>
      <c r="B28" s="1494"/>
      <c r="C28" s="1495"/>
      <c r="D28" s="1495"/>
      <c r="E28" s="1495"/>
      <c r="F28" s="1495"/>
      <c r="G28" s="1495"/>
      <c r="H28" s="1495"/>
      <c r="I28" s="1495"/>
      <c r="J28" s="1495"/>
      <c r="K28" s="1495"/>
    </row>
    <row r="29" spans="1:11" ht="27.75" thickTop="1" thickBot="1" x14ac:dyDescent="0.25">
      <c r="A29" s="1543" t="s">
        <v>902</v>
      </c>
      <c r="B29" s="1544"/>
      <c r="C29" s="1526">
        <f>C3+C23</f>
        <v>1371456</v>
      </c>
      <c r="D29" s="1526">
        <f t="shared" ref="D29:K30" si="6">D3</f>
        <v>461341</v>
      </c>
      <c r="E29" s="1526">
        <f t="shared" si="6"/>
        <v>60308</v>
      </c>
      <c r="F29" s="1526">
        <f t="shared" si="6"/>
        <v>30298</v>
      </c>
      <c r="G29" s="1526">
        <f t="shared" si="6"/>
        <v>46826</v>
      </c>
      <c r="H29" s="1526">
        <f t="shared" si="6"/>
        <v>54226</v>
      </c>
      <c r="I29" s="1526">
        <f t="shared" si="6"/>
        <v>104129</v>
      </c>
      <c r="J29" s="1526">
        <f t="shared" si="6"/>
        <v>136602</v>
      </c>
      <c r="K29" s="1526">
        <f t="shared" si="6"/>
        <v>102965</v>
      </c>
    </row>
    <row r="30" spans="1:11" ht="13.5" thickTop="1" x14ac:dyDescent="0.2">
      <c r="A30" s="1764" t="s">
        <v>755</v>
      </c>
      <c r="B30" s="1765"/>
      <c r="C30" s="1526">
        <f>C4+C24</f>
        <v>2326497</v>
      </c>
      <c r="D30" s="1526">
        <f t="shared" si="6"/>
        <v>306250</v>
      </c>
      <c r="E30" s="1526">
        <f t="shared" si="6"/>
        <v>340470</v>
      </c>
      <c r="F30" s="1526">
        <f t="shared" si="6"/>
        <v>222820</v>
      </c>
      <c r="G30" s="1526">
        <f t="shared" si="6"/>
        <v>89200</v>
      </c>
      <c r="H30" s="1526">
        <f t="shared" si="6"/>
        <v>18549</v>
      </c>
      <c r="I30" s="1526">
        <f t="shared" si="6"/>
        <v>12400</v>
      </c>
      <c r="J30" s="1526">
        <f t="shared" si="6"/>
        <v>111965</v>
      </c>
      <c r="K30" s="1526">
        <f t="shared" si="6"/>
        <v>12855</v>
      </c>
    </row>
    <row r="31" spans="1:11" x14ac:dyDescent="0.2">
      <c r="A31" s="1545" t="s">
        <v>91</v>
      </c>
      <c r="B31" s="1546"/>
      <c r="C31" s="447">
        <f t="shared" ref="C31:K31" si="7">C10</f>
        <v>0</v>
      </c>
      <c r="D31" s="447">
        <f t="shared" si="7"/>
        <v>0</v>
      </c>
      <c r="E31" s="447">
        <f t="shared" si="7"/>
        <v>0</v>
      </c>
      <c r="F31" s="447">
        <f t="shared" si="7"/>
        <v>0</v>
      </c>
      <c r="G31" s="447">
        <f t="shared" si="7"/>
        <v>0</v>
      </c>
      <c r="H31" s="447">
        <f t="shared" si="7"/>
        <v>0</v>
      </c>
      <c r="I31" s="447">
        <f t="shared" si="7"/>
        <v>0</v>
      </c>
      <c r="J31" s="447">
        <f t="shared" si="7"/>
        <v>0</v>
      </c>
      <c r="K31" s="447">
        <f t="shared" si="7"/>
        <v>0</v>
      </c>
    </row>
    <row r="32" spans="1:11" ht="13.5" thickBot="1" x14ac:dyDescent="0.25">
      <c r="A32" s="1766" t="s">
        <v>58</v>
      </c>
      <c r="B32" s="1759"/>
      <c r="C32" s="619">
        <f t="shared" ref="C32:K32" si="8">SUM(C30,C31)</f>
        <v>2326497</v>
      </c>
      <c r="D32" s="619">
        <f t="shared" si="8"/>
        <v>306250</v>
      </c>
      <c r="E32" s="619">
        <f t="shared" si="8"/>
        <v>340470</v>
      </c>
      <c r="F32" s="619">
        <f t="shared" si="8"/>
        <v>222820</v>
      </c>
      <c r="G32" s="619">
        <f t="shared" si="8"/>
        <v>89200</v>
      </c>
      <c r="H32" s="619">
        <f t="shared" si="8"/>
        <v>18549</v>
      </c>
      <c r="I32" s="619">
        <f t="shared" si="8"/>
        <v>12400</v>
      </c>
      <c r="J32" s="619">
        <f t="shared" si="8"/>
        <v>111965</v>
      </c>
      <c r="K32" s="619">
        <f t="shared" si="8"/>
        <v>12855</v>
      </c>
    </row>
    <row r="33" spans="1:11" ht="14.25" thickTop="1" thickBot="1" x14ac:dyDescent="0.25">
      <c r="A33" s="1547" t="s">
        <v>92</v>
      </c>
      <c r="B33" s="1548"/>
      <c r="C33" s="1549">
        <f t="shared" ref="C33:K33" si="9">SUM(C29,C32)</f>
        <v>3697953</v>
      </c>
      <c r="D33" s="1549">
        <f t="shared" si="9"/>
        <v>767591</v>
      </c>
      <c r="E33" s="1549">
        <f t="shared" si="9"/>
        <v>400778</v>
      </c>
      <c r="F33" s="1549">
        <f t="shared" si="9"/>
        <v>253118</v>
      </c>
      <c r="G33" s="1549">
        <f t="shared" si="9"/>
        <v>136026</v>
      </c>
      <c r="H33" s="1549">
        <f t="shared" si="9"/>
        <v>72775</v>
      </c>
      <c r="I33" s="1549">
        <f t="shared" si="9"/>
        <v>116529</v>
      </c>
      <c r="J33" s="1549">
        <f t="shared" si="9"/>
        <v>248567</v>
      </c>
      <c r="K33" s="1549">
        <f t="shared" si="9"/>
        <v>115820</v>
      </c>
    </row>
    <row r="34" spans="1:11" ht="13.5" thickTop="1" x14ac:dyDescent="0.2">
      <c r="A34" s="1756" t="s">
        <v>756</v>
      </c>
      <c r="B34" s="1757"/>
      <c r="C34" s="1526">
        <f>'BudgetSum 2-4'!C107+'BudgetSum 2-4'!C116</f>
        <v>2286300</v>
      </c>
      <c r="D34" s="1526">
        <f t="shared" ref="D34:K34" si="10">D13</f>
        <v>306100</v>
      </c>
      <c r="E34" s="1526">
        <f t="shared" si="10"/>
        <v>375696</v>
      </c>
      <c r="F34" s="1526">
        <f t="shared" si="10"/>
        <v>193025</v>
      </c>
      <c r="G34" s="1526">
        <f t="shared" si="10"/>
        <v>93675</v>
      </c>
      <c r="H34" s="1526">
        <f t="shared" si="10"/>
        <v>0</v>
      </c>
      <c r="I34" s="1526">
        <f t="shared" si="10"/>
        <v>0</v>
      </c>
      <c r="J34" s="1526">
        <f t="shared" si="10"/>
        <v>145500</v>
      </c>
      <c r="K34" s="1526">
        <f t="shared" si="10"/>
        <v>42000</v>
      </c>
    </row>
    <row r="35" spans="1:11" ht="13.5" thickBot="1" x14ac:dyDescent="0.25">
      <c r="A35" s="1758" t="s">
        <v>93</v>
      </c>
      <c r="B35" s="1759"/>
      <c r="C35" s="453">
        <f t="shared" ref="C35:K35" si="11">C19</f>
        <v>0</v>
      </c>
      <c r="D35" s="453">
        <f t="shared" si="11"/>
        <v>0</v>
      </c>
      <c r="E35" s="453">
        <f t="shared" si="11"/>
        <v>0</v>
      </c>
      <c r="F35" s="453">
        <f t="shared" si="11"/>
        <v>0</v>
      </c>
      <c r="G35" s="453">
        <f t="shared" si="11"/>
        <v>0</v>
      </c>
      <c r="H35" s="453">
        <f t="shared" si="11"/>
        <v>0</v>
      </c>
      <c r="I35" s="453">
        <f t="shared" si="11"/>
        <v>0</v>
      </c>
      <c r="J35" s="453">
        <f t="shared" si="11"/>
        <v>0</v>
      </c>
      <c r="K35" s="453">
        <f t="shared" si="11"/>
        <v>0</v>
      </c>
    </row>
    <row r="36" spans="1:11" ht="14.25" thickTop="1" thickBot="1" x14ac:dyDescent="0.25">
      <c r="A36" s="1550" t="s">
        <v>59</v>
      </c>
      <c r="B36" s="1551"/>
      <c r="C36" s="1552">
        <f t="shared" ref="C36:K36" si="12">SUM(C34,C35)</f>
        <v>2286300</v>
      </c>
      <c r="D36" s="1552">
        <f t="shared" si="12"/>
        <v>306100</v>
      </c>
      <c r="E36" s="1552">
        <f t="shared" si="12"/>
        <v>375696</v>
      </c>
      <c r="F36" s="1552">
        <f t="shared" si="12"/>
        <v>193025</v>
      </c>
      <c r="G36" s="1552">
        <f t="shared" si="12"/>
        <v>93675</v>
      </c>
      <c r="H36" s="1552">
        <f t="shared" si="12"/>
        <v>0</v>
      </c>
      <c r="I36" s="1552">
        <f t="shared" si="12"/>
        <v>0</v>
      </c>
      <c r="J36" s="1552">
        <f t="shared" si="12"/>
        <v>145500</v>
      </c>
      <c r="K36" s="1552">
        <f t="shared" si="12"/>
        <v>42000</v>
      </c>
    </row>
    <row r="37" spans="1:11" ht="27.75" customHeight="1" thickTop="1" thickBot="1" x14ac:dyDescent="0.25">
      <c r="A37" s="1760" t="s">
        <v>903</v>
      </c>
      <c r="B37" s="1761"/>
      <c r="C37" s="459">
        <f t="shared" ref="C37:K37" si="13">SUM(C33-C36)</f>
        <v>1411653</v>
      </c>
      <c r="D37" s="459">
        <f t="shared" si="13"/>
        <v>461491</v>
      </c>
      <c r="E37" s="459">
        <f t="shared" si="13"/>
        <v>25082</v>
      </c>
      <c r="F37" s="459">
        <f t="shared" si="13"/>
        <v>60093</v>
      </c>
      <c r="G37" s="459">
        <f t="shared" si="13"/>
        <v>42351</v>
      </c>
      <c r="H37" s="459">
        <f t="shared" si="13"/>
        <v>72775</v>
      </c>
      <c r="I37" s="459">
        <f t="shared" si="13"/>
        <v>116529</v>
      </c>
      <c r="J37" s="459">
        <f t="shared" si="13"/>
        <v>103067</v>
      </c>
      <c r="K37" s="459">
        <f t="shared" si="13"/>
        <v>73820</v>
      </c>
    </row>
    <row r="38" spans="1:11" ht="13.5" thickTop="1" x14ac:dyDescent="0.2"/>
  </sheetData>
  <sheetProtection algorithmName="SHA-512" hashValue="WubTPsbed44mvJP0AzrteK/dPsFsR+k3HjcRGqdExcTfylIVVLEk7S3gu7dka7rpHdUVYrLj7zhb+BdWs1MFuw==" saltValue="2xjNB1c6woXT9IwEw/4Ehw==" spinCount="100000" sheet="1" objects="1" scenarios="1"/>
  <mergeCells count="13">
    <mergeCell ref="A24:B24"/>
    <mergeCell ref="A4:B4"/>
    <mergeCell ref="A11:B11"/>
    <mergeCell ref="A13:B13"/>
    <mergeCell ref="A19:B19"/>
    <mergeCell ref="A21:B21"/>
    <mergeCell ref="A34:B34"/>
    <mergeCell ref="A35:B35"/>
    <mergeCell ref="A37:B37"/>
    <mergeCell ref="A26:B26"/>
    <mergeCell ref="A27:B27"/>
    <mergeCell ref="A30:B30"/>
    <mergeCell ref="A32:B32"/>
  </mergeCells>
  <dataValidations count="2">
    <dataValidation type="whole" allowBlank="1" showInputMessage="1" showErrorMessage="1" error="Please do not use decimals or negative numbers" sqref="C3:K3 C23 C29:K29" xr:uid="{00000000-0002-0000-0200-000000000000}">
      <formula1>0</formula1>
      <formula2>9999999999999990</formula2>
    </dataValidation>
    <dataValidation type="whole" allowBlank="1" showInputMessage="1" showErrorMessage="1" error="Please enter whole number.  Decimals are not allowed." sqref="C6:K9 C15:K18 D23:K27" xr:uid="{00000000-0002-0000-0200-000001000000}">
      <formula1>-9999999999</formula1>
      <formula2>9999999999</formula2>
    </dataValidation>
  </dataValidations>
  <printOptions headings="1"/>
  <pageMargins left="0.2" right="0.2" top="0.5" bottom="0.5" header="0.3" footer="0.3"/>
  <pageSetup scale="76" firstPageNumber="5" orientation="landscape" useFirstPageNumber="1" r:id="rId1"/>
  <headerFooter>
    <oddHeader>&amp;LPage &amp;P&amp;C&amp;"Arial,Bold"SUMMARY OF CASH TRANSACTIONS&amp;RPage &amp;P</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pageSetUpPr fitToPage="1"/>
  </sheetPr>
  <dimension ref="A1:K272"/>
  <sheetViews>
    <sheetView showGridLines="0" zoomScaleNormal="100" workbookViewId="0">
      <pane xSplit="2" ySplit="2" topLeftCell="C3" activePane="bottomRight" state="frozenSplit"/>
      <selection pane="topRight"/>
      <selection pane="bottomLeft"/>
      <selection pane="bottomRight" activeCell="C17" sqref="C17"/>
    </sheetView>
  </sheetViews>
  <sheetFormatPr defaultColWidth="8.7109375" defaultRowHeight="11.25" x14ac:dyDescent="0.2"/>
  <cols>
    <col min="1" max="1" width="51.28515625" style="336" customWidth="1"/>
    <col min="2" max="2" width="4.7109375" style="26" customWidth="1"/>
    <col min="3" max="3" width="13.85546875" style="69" customWidth="1"/>
    <col min="4" max="4" width="13.7109375" style="69" customWidth="1"/>
    <col min="5" max="5" width="13.85546875" style="69" customWidth="1"/>
    <col min="6" max="6" width="13.7109375" style="337" customWidth="1"/>
    <col min="7" max="9" width="13.7109375" style="338" customWidth="1"/>
    <col min="10" max="11" width="13.7109375" style="339" customWidth="1"/>
    <col min="12" max="16384" width="8.7109375" style="70"/>
  </cols>
  <sheetData>
    <row r="1" spans="1:11" s="22" customFormat="1" ht="12" x14ac:dyDescent="0.2">
      <c r="A1" s="19"/>
      <c r="B1" s="425"/>
      <c r="C1" s="20" t="s">
        <v>250</v>
      </c>
      <c r="D1" s="20" t="s">
        <v>251</v>
      </c>
      <c r="E1" s="20" t="s">
        <v>479</v>
      </c>
      <c r="F1" s="20" t="s">
        <v>480</v>
      </c>
      <c r="G1" s="21" t="s">
        <v>481</v>
      </c>
      <c r="H1" s="21" t="s">
        <v>482</v>
      </c>
      <c r="I1" s="21" t="s">
        <v>483</v>
      </c>
      <c r="J1" s="21" t="s">
        <v>484</v>
      </c>
      <c r="K1" s="21" t="s">
        <v>485</v>
      </c>
    </row>
    <row r="2" spans="1:11" s="26" customFormat="1" ht="36" x14ac:dyDescent="0.2">
      <c r="A2" s="416" t="s">
        <v>839</v>
      </c>
      <c r="B2" s="23" t="s">
        <v>551</v>
      </c>
      <c r="C2" s="24" t="s">
        <v>487</v>
      </c>
      <c r="D2" s="24" t="s">
        <v>252</v>
      </c>
      <c r="E2" s="24" t="s">
        <v>406</v>
      </c>
      <c r="F2" s="24" t="s">
        <v>486</v>
      </c>
      <c r="G2" s="25" t="s">
        <v>550</v>
      </c>
      <c r="H2" s="25" t="s">
        <v>407</v>
      </c>
      <c r="I2" s="25" t="s">
        <v>488</v>
      </c>
      <c r="J2" s="25" t="s">
        <v>408</v>
      </c>
      <c r="K2" s="25" t="s">
        <v>489</v>
      </c>
    </row>
    <row r="3" spans="1:11" s="32" customFormat="1" ht="16.7" customHeight="1" x14ac:dyDescent="0.2">
      <c r="A3" s="27" t="s">
        <v>687</v>
      </c>
      <c r="B3" s="28"/>
      <c r="C3" s="29"/>
      <c r="D3" s="29"/>
      <c r="E3" s="29"/>
      <c r="F3" s="29"/>
      <c r="G3" s="30"/>
      <c r="H3" s="30"/>
      <c r="I3" s="30"/>
      <c r="J3" s="30"/>
      <c r="K3" s="31"/>
    </row>
    <row r="4" spans="1:11" s="32" customFormat="1" ht="15.75" customHeight="1" x14ac:dyDescent="0.2">
      <c r="A4" s="415" t="s">
        <v>441</v>
      </c>
      <c r="B4" s="33">
        <v>1100</v>
      </c>
      <c r="C4" s="34"/>
      <c r="D4" s="35"/>
      <c r="E4" s="35"/>
      <c r="F4" s="35"/>
      <c r="G4" s="36"/>
      <c r="H4" s="36"/>
      <c r="I4" s="36"/>
      <c r="J4" s="36"/>
      <c r="K4" s="37"/>
    </row>
    <row r="5" spans="1:11" s="32" customFormat="1" ht="14.25" x14ac:dyDescent="0.2">
      <c r="A5" s="409" t="s">
        <v>818</v>
      </c>
      <c r="B5" s="47" t="s">
        <v>476</v>
      </c>
      <c r="C5" s="38">
        <v>691000</v>
      </c>
      <c r="D5" s="38">
        <v>190000</v>
      </c>
      <c r="E5" s="38">
        <v>320900</v>
      </c>
      <c r="F5" s="38">
        <v>50000</v>
      </c>
      <c r="G5" s="38">
        <v>26000</v>
      </c>
      <c r="H5" s="38"/>
      <c r="I5" s="38">
        <v>12000</v>
      </c>
      <c r="J5" s="38">
        <v>108650</v>
      </c>
      <c r="K5" s="38">
        <v>12500</v>
      </c>
    </row>
    <row r="6" spans="1:11" s="32" customFormat="1" ht="14.25" x14ac:dyDescent="0.2">
      <c r="A6" s="410" t="s">
        <v>735</v>
      </c>
      <c r="B6" s="39">
        <v>1130</v>
      </c>
      <c r="C6" s="40">
        <v>6350</v>
      </c>
      <c r="D6" s="38">
        <v>6350</v>
      </c>
      <c r="E6" s="41"/>
      <c r="F6" s="41"/>
      <c r="G6" s="42"/>
      <c r="H6" s="42"/>
      <c r="I6" s="42"/>
      <c r="J6" s="42"/>
      <c r="K6" s="42"/>
    </row>
    <row r="7" spans="1:11" s="46" customFormat="1" ht="12" x14ac:dyDescent="0.2">
      <c r="A7" s="411" t="s">
        <v>27</v>
      </c>
      <c r="B7" s="43">
        <v>1140</v>
      </c>
      <c r="C7" s="38">
        <v>10000</v>
      </c>
      <c r="D7" s="38"/>
      <c r="E7" s="41"/>
      <c r="F7" s="38"/>
      <c r="G7" s="38"/>
      <c r="H7" s="38"/>
      <c r="I7" s="42"/>
      <c r="J7" s="42"/>
      <c r="K7" s="42"/>
    </row>
    <row r="8" spans="1:11" s="46" customFormat="1" ht="12" x14ac:dyDescent="0.2">
      <c r="A8" s="412" t="s">
        <v>28</v>
      </c>
      <c r="B8" s="47">
        <v>1150</v>
      </c>
      <c r="C8" s="41"/>
      <c r="D8" s="41"/>
      <c r="E8" s="41"/>
      <c r="F8" s="41"/>
      <c r="G8" s="44">
        <v>43000</v>
      </c>
      <c r="H8" s="42"/>
      <c r="I8" s="42"/>
      <c r="J8" s="42"/>
      <c r="K8" s="42"/>
    </row>
    <row r="9" spans="1:11" s="46" customFormat="1" ht="12" x14ac:dyDescent="0.2">
      <c r="A9" s="412" t="s">
        <v>29</v>
      </c>
      <c r="B9" s="47">
        <v>1160</v>
      </c>
      <c r="C9" s="41"/>
      <c r="D9" s="38"/>
      <c r="E9" s="38"/>
      <c r="F9" s="41"/>
      <c r="G9" s="42"/>
      <c r="H9" s="45"/>
      <c r="I9" s="42"/>
      <c r="J9" s="42"/>
      <c r="K9" s="42"/>
    </row>
    <row r="10" spans="1:11" s="46" customFormat="1" ht="12" x14ac:dyDescent="0.2">
      <c r="A10" s="412" t="s">
        <v>30</v>
      </c>
      <c r="B10" s="47">
        <v>1170</v>
      </c>
      <c r="C10" s="38"/>
      <c r="D10" s="41"/>
      <c r="E10" s="41"/>
      <c r="F10" s="41"/>
      <c r="G10" s="42"/>
      <c r="H10" s="42"/>
      <c r="I10" s="42"/>
      <c r="J10" s="42"/>
      <c r="K10" s="42"/>
    </row>
    <row r="11" spans="1:11" s="46" customFormat="1" ht="12" x14ac:dyDescent="0.2">
      <c r="A11" s="412" t="s">
        <v>321</v>
      </c>
      <c r="B11" s="47">
        <v>1190</v>
      </c>
      <c r="C11" s="38"/>
      <c r="D11" s="38"/>
      <c r="E11" s="38"/>
      <c r="F11" s="38"/>
      <c r="G11" s="38"/>
      <c r="H11" s="38"/>
      <c r="I11" s="38"/>
      <c r="J11" s="38"/>
      <c r="K11" s="38"/>
    </row>
    <row r="12" spans="1:11" s="46" customFormat="1" ht="12.75" thickBot="1" x14ac:dyDescent="0.25">
      <c r="A12" s="48" t="s">
        <v>367</v>
      </c>
      <c r="B12" s="49"/>
      <c r="C12" s="50">
        <f>SUM(C5:C11)</f>
        <v>707350</v>
      </c>
      <c r="D12" s="50">
        <f t="shared" ref="D12:K12" si="0">SUM(D5:D11)</f>
        <v>196350</v>
      </c>
      <c r="E12" s="50">
        <f t="shared" si="0"/>
        <v>320900</v>
      </c>
      <c r="F12" s="50">
        <f t="shared" si="0"/>
        <v>50000</v>
      </c>
      <c r="G12" s="50">
        <f t="shared" si="0"/>
        <v>69000</v>
      </c>
      <c r="H12" s="50">
        <f t="shared" si="0"/>
        <v>0</v>
      </c>
      <c r="I12" s="50">
        <f t="shared" si="0"/>
        <v>12000</v>
      </c>
      <c r="J12" s="50">
        <f t="shared" si="0"/>
        <v>108650</v>
      </c>
      <c r="K12" s="50">
        <f t="shared" si="0"/>
        <v>12500</v>
      </c>
    </row>
    <row r="13" spans="1:11" s="32" customFormat="1" ht="15.75" customHeight="1" thickTop="1" x14ac:dyDescent="0.2">
      <c r="A13" s="417" t="s">
        <v>328</v>
      </c>
      <c r="B13" s="51">
        <v>1200</v>
      </c>
      <c r="C13" s="52"/>
      <c r="D13" s="52"/>
      <c r="E13" s="52"/>
      <c r="F13" s="52"/>
      <c r="G13" s="53"/>
      <c r="H13" s="53"/>
      <c r="I13" s="53"/>
      <c r="J13" s="53"/>
      <c r="K13" s="53"/>
    </row>
    <row r="14" spans="1:11" s="32" customFormat="1" ht="12" x14ac:dyDescent="0.2">
      <c r="A14" s="412" t="s">
        <v>329</v>
      </c>
      <c r="B14" s="47">
        <v>1210</v>
      </c>
      <c r="C14" s="38"/>
      <c r="D14" s="38"/>
      <c r="E14" s="38"/>
      <c r="F14" s="38"/>
      <c r="G14" s="38"/>
      <c r="H14" s="38"/>
      <c r="I14" s="38"/>
      <c r="J14" s="38"/>
      <c r="K14" s="38"/>
    </row>
    <row r="15" spans="1:11" s="32" customFormat="1" ht="12" x14ac:dyDescent="0.2">
      <c r="A15" s="409" t="s">
        <v>330</v>
      </c>
      <c r="B15" s="54">
        <v>1220</v>
      </c>
      <c r="C15" s="38"/>
      <c r="D15" s="38"/>
      <c r="E15" s="38"/>
      <c r="F15" s="38"/>
      <c r="G15" s="38"/>
      <c r="H15" s="38"/>
      <c r="I15" s="38"/>
      <c r="J15" s="38"/>
      <c r="K15" s="38"/>
    </row>
    <row r="16" spans="1:11" s="32" customFormat="1" ht="14.25" x14ac:dyDescent="0.2">
      <c r="A16" s="409" t="s">
        <v>737</v>
      </c>
      <c r="B16" s="54">
        <v>1230</v>
      </c>
      <c r="C16" s="38">
        <v>31000</v>
      </c>
      <c r="D16" s="38">
        <v>58000</v>
      </c>
      <c r="E16" s="38">
        <v>500</v>
      </c>
      <c r="F16" s="38"/>
      <c r="G16" s="38">
        <v>20000</v>
      </c>
      <c r="H16" s="38"/>
      <c r="I16" s="38"/>
      <c r="J16" s="38"/>
      <c r="K16" s="38"/>
    </row>
    <row r="17" spans="1:11" s="32" customFormat="1" ht="12" x14ac:dyDescent="0.2">
      <c r="A17" s="412" t="s">
        <v>322</v>
      </c>
      <c r="B17" s="47">
        <v>1290</v>
      </c>
      <c r="C17" s="38"/>
      <c r="D17" s="38"/>
      <c r="E17" s="38"/>
      <c r="F17" s="38"/>
      <c r="G17" s="38"/>
      <c r="H17" s="38"/>
      <c r="I17" s="38"/>
      <c r="J17" s="38"/>
      <c r="K17" s="38"/>
    </row>
    <row r="18" spans="1:11" s="46" customFormat="1" ht="12.75" thickBot="1" x14ac:dyDescent="0.25">
      <c r="A18" s="55" t="s">
        <v>96</v>
      </c>
      <c r="B18" s="56"/>
      <c r="C18" s="57">
        <f>SUM(C14:C17)</f>
        <v>31000</v>
      </c>
      <c r="D18" s="57">
        <f t="shared" ref="D18:K18" si="1">SUM(D14:D17)</f>
        <v>58000</v>
      </c>
      <c r="E18" s="57">
        <f t="shared" si="1"/>
        <v>500</v>
      </c>
      <c r="F18" s="57">
        <f t="shared" si="1"/>
        <v>0</v>
      </c>
      <c r="G18" s="57">
        <f t="shared" si="1"/>
        <v>20000</v>
      </c>
      <c r="H18" s="57">
        <f t="shared" si="1"/>
        <v>0</v>
      </c>
      <c r="I18" s="57">
        <f t="shared" si="1"/>
        <v>0</v>
      </c>
      <c r="J18" s="57">
        <f t="shared" si="1"/>
        <v>0</v>
      </c>
      <c r="K18" s="57">
        <f t="shared" si="1"/>
        <v>0</v>
      </c>
    </row>
    <row r="19" spans="1:11" s="32" customFormat="1" ht="15.75" customHeight="1" thickTop="1" x14ac:dyDescent="0.2">
      <c r="A19" s="58" t="s">
        <v>44</v>
      </c>
      <c r="B19" s="59">
        <v>1300</v>
      </c>
      <c r="C19" s="52"/>
      <c r="D19" s="60"/>
      <c r="E19" s="60"/>
      <c r="F19" s="60"/>
      <c r="G19" s="61"/>
      <c r="H19" s="61"/>
      <c r="I19" s="61"/>
      <c r="J19" s="61"/>
      <c r="K19" s="61"/>
    </row>
    <row r="20" spans="1:11" s="32" customFormat="1" ht="12" x14ac:dyDescent="0.2">
      <c r="A20" s="412" t="s">
        <v>428</v>
      </c>
      <c r="B20" s="47">
        <v>1311</v>
      </c>
      <c r="C20" s="38"/>
      <c r="D20" s="41"/>
      <c r="E20" s="41"/>
      <c r="F20" s="41"/>
      <c r="G20" s="42"/>
      <c r="H20" s="42"/>
      <c r="I20" s="42"/>
      <c r="J20" s="42"/>
      <c r="K20" s="42"/>
    </row>
    <row r="21" spans="1:11" s="32" customFormat="1" ht="12" x14ac:dyDescent="0.2">
      <c r="A21" s="412" t="s">
        <v>31</v>
      </c>
      <c r="B21" s="47">
        <v>1312</v>
      </c>
      <c r="C21" s="38"/>
      <c r="D21" s="41"/>
      <c r="E21" s="41"/>
      <c r="F21" s="41"/>
      <c r="G21" s="42"/>
      <c r="H21" s="42"/>
      <c r="I21" s="42"/>
      <c r="J21" s="42"/>
      <c r="K21" s="42"/>
    </row>
    <row r="22" spans="1:11" s="32" customFormat="1" ht="12" x14ac:dyDescent="0.2">
      <c r="A22" s="413" t="s">
        <v>429</v>
      </c>
      <c r="B22" s="62">
        <v>1313</v>
      </c>
      <c r="C22" s="38"/>
      <c r="D22" s="41"/>
      <c r="E22" s="41"/>
      <c r="F22" s="41"/>
      <c r="G22" s="42"/>
      <c r="H22" s="42"/>
      <c r="I22" s="42"/>
      <c r="J22" s="42"/>
      <c r="K22" s="42"/>
    </row>
    <row r="23" spans="1:11" s="32" customFormat="1" ht="12" x14ac:dyDescent="0.2">
      <c r="A23" s="413" t="s">
        <v>337</v>
      </c>
      <c r="B23" s="62">
        <v>1314</v>
      </c>
      <c r="C23" s="38"/>
      <c r="D23" s="41"/>
      <c r="E23" s="41"/>
      <c r="F23" s="41"/>
      <c r="G23" s="42"/>
      <c r="H23" s="42"/>
      <c r="I23" s="42"/>
      <c r="J23" s="42"/>
      <c r="K23" s="42"/>
    </row>
    <row r="24" spans="1:11" s="67" customFormat="1" ht="12.75" x14ac:dyDescent="0.2">
      <c r="A24" s="414" t="s">
        <v>574</v>
      </c>
      <c r="B24" s="63">
        <v>1321</v>
      </c>
      <c r="C24" s="38"/>
      <c r="D24" s="64"/>
      <c r="E24" s="65"/>
      <c r="F24" s="64"/>
      <c r="G24" s="66"/>
      <c r="H24" s="66"/>
      <c r="I24" s="66"/>
      <c r="J24" s="66"/>
      <c r="K24" s="66"/>
    </row>
    <row r="25" spans="1:11" s="69" customFormat="1" ht="12" x14ac:dyDescent="0.2">
      <c r="A25" s="414" t="s">
        <v>575</v>
      </c>
      <c r="B25" s="68">
        <v>1322</v>
      </c>
      <c r="C25" s="38"/>
      <c r="D25" s="64"/>
      <c r="E25" s="64"/>
      <c r="F25" s="66"/>
      <c r="G25" s="66"/>
      <c r="H25" s="66"/>
      <c r="I25" s="66"/>
      <c r="J25" s="66"/>
      <c r="K25" s="66"/>
    </row>
    <row r="26" spans="1:11" ht="12" x14ac:dyDescent="0.2">
      <c r="A26" s="414" t="s">
        <v>576</v>
      </c>
      <c r="B26" s="68">
        <v>1323</v>
      </c>
      <c r="C26" s="38"/>
      <c r="D26" s="64"/>
      <c r="E26" s="64"/>
      <c r="F26" s="64"/>
      <c r="G26" s="66"/>
      <c r="H26" s="66"/>
      <c r="I26" s="66"/>
      <c r="J26" s="66"/>
      <c r="K26" s="66"/>
    </row>
    <row r="27" spans="1:11" ht="12" x14ac:dyDescent="0.2">
      <c r="A27" s="414" t="s">
        <v>577</v>
      </c>
      <c r="B27" s="68">
        <v>1324</v>
      </c>
      <c r="C27" s="38"/>
      <c r="D27" s="64"/>
      <c r="E27" s="64"/>
      <c r="F27" s="64"/>
      <c r="G27" s="66"/>
      <c r="H27" s="66"/>
      <c r="I27" s="66"/>
      <c r="J27" s="66"/>
      <c r="K27" s="66"/>
    </row>
    <row r="28" spans="1:11" ht="12" x14ac:dyDescent="0.2">
      <c r="A28" s="414" t="s">
        <v>578</v>
      </c>
      <c r="B28" s="68">
        <v>1331</v>
      </c>
      <c r="C28" s="38"/>
      <c r="D28" s="64"/>
      <c r="E28" s="64"/>
      <c r="F28" s="64"/>
      <c r="G28" s="66"/>
      <c r="H28" s="66"/>
      <c r="I28" s="66"/>
      <c r="J28" s="66"/>
      <c r="K28" s="66"/>
    </row>
    <row r="29" spans="1:11" ht="12" x14ac:dyDescent="0.2">
      <c r="A29" s="414" t="s">
        <v>579</v>
      </c>
      <c r="B29" s="68">
        <v>1332</v>
      </c>
      <c r="C29" s="38"/>
      <c r="D29" s="64"/>
      <c r="E29" s="64"/>
      <c r="F29" s="64"/>
      <c r="G29" s="66"/>
      <c r="H29" s="66"/>
      <c r="I29" s="66"/>
      <c r="J29" s="66"/>
      <c r="K29" s="66"/>
    </row>
    <row r="30" spans="1:11" ht="12" x14ac:dyDescent="0.2">
      <c r="A30" s="414" t="s">
        <v>580</v>
      </c>
      <c r="B30" s="68">
        <v>1333</v>
      </c>
      <c r="C30" s="38"/>
      <c r="D30" s="64"/>
      <c r="E30" s="64"/>
      <c r="F30" s="64"/>
      <c r="G30" s="66"/>
      <c r="H30" s="66"/>
      <c r="I30" s="66"/>
      <c r="J30" s="66"/>
      <c r="K30" s="66"/>
    </row>
    <row r="31" spans="1:11" ht="12" x14ac:dyDescent="0.2">
      <c r="A31" s="414" t="s">
        <v>581</v>
      </c>
      <c r="B31" s="68">
        <v>1334</v>
      </c>
      <c r="C31" s="38"/>
      <c r="D31" s="64"/>
      <c r="E31" s="64"/>
      <c r="F31" s="64"/>
      <c r="G31" s="66"/>
      <c r="H31" s="66"/>
      <c r="I31" s="66"/>
      <c r="J31" s="66"/>
      <c r="K31" s="66"/>
    </row>
    <row r="32" spans="1:11" ht="12" x14ac:dyDescent="0.2">
      <c r="A32" s="414" t="s">
        <v>582</v>
      </c>
      <c r="B32" s="68">
        <v>1341</v>
      </c>
      <c r="C32" s="38"/>
      <c r="D32" s="64"/>
      <c r="E32" s="64"/>
      <c r="F32" s="64"/>
      <c r="G32" s="66"/>
      <c r="H32" s="66"/>
      <c r="I32" s="66"/>
      <c r="J32" s="66"/>
      <c r="K32" s="66"/>
    </row>
    <row r="33" spans="1:11" ht="12" x14ac:dyDescent="0.2">
      <c r="A33" s="414" t="s">
        <v>583</v>
      </c>
      <c r="B33" s="68">
        <v>1342</v>
      </c>
      <c r="C33" s="38"/>
      <c r="D33" s="64"/>
      <c r="E33" s="64"/>
      <c r="F33" s="64"/>
      <c r="G33" s="66"/>
      <c r="H33" s="66"/>
      <c r="I33" s="66"/>
      <c r="J33" s="66"/>
      <c r="K33" s="66"/>
    </row>
    <row r="34" spans="1:11" ht="12" x14ac:dyDescent="0.2">
      <c r="A34" s="414" t="s">
        <v>584</v>
      </c>
      <c r="B34" s="68">
        <v>1343</v>
      </c>
      <c r="C34" s="38"/>
      <c r="D34" s="64"/>
      <c r="E34" s="64"/>
      <c r="F34" s="64"/>
      <c r="G34" s="66"/>
      <c r="H34" s="66"/>
      <c r="I34" s="66"/>
      <c r="J34" s="66"/>
      <c r="K34" s="66"/>
    </row>
    <row r="35" spans="1:11" ht="12" x14ac:dyDescent="0.2">
      <c r="A35" s="414" t="s">
        <v>585</v>
      </c>
      <c r="B35" s="68">
        <v>1344</v>
      </c>
      <c r="C35" s="38"/>
      <c r="D35" s="64"/>
      <c r="E35" s="64"/>
      <c r="F35" s="64"/>
      <c r="G35" s="66"/>
      <c r="H35" s="66"/>
      <c r="I35" s="66"/>
      <c r="J35" s="66"/>
      <c r="K35" s="66"/>
    </row>
    <row r="36" spans="1:11" ht="12" x14ac:dyDescent="0.2">
      <c r="A36" s="414" t="s">
        <v>586</v>
      </c>
      <c r="B36" s="63">
        <v>1351</v>
      </c>
      <c r="C36" s="38"/>
      <c r="D36" s="64"/>
      <c r="E36" s="64"/>
      <c r="F36" s="64"/>
      <c r="G36" s="66"/>
      <c r="H36" s="66"/>
      <c r="I36" s="66"/>
      <c r="J36" s="66"/>
      <c r="K36" s="66"/>
    </row>
    <row r="37" spans="1:11" ht="12" x14ac:dyDescent="0.2">
      <c r="A37" s="414" t="s">
        <v>587</v>
      </c>
      <c r="B37" s="68">
        <v>1352</v>
      </c>
      <c r="C37" s="38"/>
      <c r="D37" s="64"/>
      <c r="E37" s="64"/>
      <c r="F37" s="64"/>
      <c r="G37" s="66"/>
      <c r="H37" s="66"/>
      <c r="I37" s="66"/>
      <c r="J37" s="66"/>
      <c r="K37" s="66"/>
    </row>
    <row r="38" spans="1:11" ht="12" x14ac:dyDescent="0.2">
      <c r="A38" s="414" t="s">
        <v>588</v>
      </c>
      <c r="B38" s="68">
        <v>1353</v>
      </c>
      <c r="C38" s="38"/>
      <c r="D38" s="64"/>
      <c r="E38" s="64"/>
      <c r="F38" s="64"/>
      <c r="G38" s="66"/>
      <c r="H38" s="66"/>
      <c r="I38" s="66"/>
      <c r="J38" s="66"/>
      <c r="K38" s="66"/>
    </row>
    <row r="39" spans="1:11" ht="12" x14ac:dyDescent="0.2">
      <c r="A39" s="414" t="s">
        <v>589</v>
      </c>
      <c r="B39" s="68">
        <v>1354</v>
      </c>
      <c r="C39" s="38"/>
      <c r="D39" s="64"/>
      <c r="E39" s="64"/>
      <c r="F39" s="64"/>
      <c r="G39" s="66"/>
      <c r="H39" s="66"/>
      <c r="I39" s="66"/>
      <c r="J39" s="66"/>
      <c r="K39" s="66"/>
    </row>
    <row r="40" spans="1:11" ht="12.75" thickBot="1" x14ac:dyDescent="0.25">
      <c r="A40" s="71" t="s">
        <v>97</v>
      </c>
      <c r="B40" s="72"/>
      <c r="C40" s="73">
        <f>SUM(C20:C39)</f>
        <v>0</v>
      </c>
      <c r="D40" s="64"/>
      <c r="E40" s="64"/>
      <c r="F40" s="64"/>
      <c r="G40" s="66"/>
      <c r="H40" s="66"/>
      <c r="I40" s="66"/>
      <c r="J40" s="66"/>
      <c r="K40" s="66"/>
    </row>
    <row r="41" spans="1:11" ht="15.75" customHeight="1" thickTop="1" x14ac:dyDescent="0.2">
      <c r="A41" s="74" t="s">
        <v>148</v>
      </c>
      <c r="B41" s="75">
        <v>1400</v>
      </c>
      <c r="C41" s="64"/>
      <c r="D41" s="64"/>
      <c r="E41" s="64"/>
      <c r="F41" s="64"/>
      <c r="G41" s="66"/>
      <c r="H41" s="66"/>
      <c r="I41" s="66"/>
      <c r="J41" s="66"/>
      <c r="K41" s="66"/>
    </row>
    <row r="42" spans="1:11" ht="12" x14ac:dyDescent="0.2">
      <c r="A42" s="76" t="s">
        <v>590</v>
      </c>
      <c r="B42" s="68">
        <v>1411</v>
      </c>
      <c r="C42" s="64"/>
      <c r="D42" s="64"/>
      <c r="E42" s="64"/>
      <c r="F42" s="38"/>
      <c r="G42" s="66"/>
      <c r="H42" s="66"/>
      <c r="I42" s="66"/>
      <c r="J42" s="66"/>
      <c r="K42" s="66"/>
    </row>
    <row r="43" spans="1:11" ht="12" x14ac:dyDescent="0.2">
      <c r="A43" s="76" t="s">
        <v>591</v>
      </c>
      <c r="B43" s="68">
        <v>1412</v>
      </c>
      <c r="C43" s="64"/>
      <c r="D43" s="64"/>
      <c r="E43" s="64"/>
      <c r="F43" s="38"/>
      <c r="G43" s="66"/>
      <c r="H43" s="66"/>
      <c r="I43" s="66"/>
      <c r="J43" s="66"/>
      <c r="K43" s="66"/>
    </row>
    <row r="44" spans="1:11" ht="12" x14ac:dyDescent="0.2">
      <c r="A44" s="76" t="s">
        <v>592</v>
      </c>
      <c r="B44" s="68">
        <v>1413</v>
      </c>
      <c r="C44" s="64"/>
      <c r="D44" s="64"/>
      <c r="E44" s="64"/>
      <c r="F44" s="38"/>
      <c r="G44" s="66"/>
      <c r="H44" s="66"/>
      <c r="I44" s="66"/>
      <c r="J44" s="66"/>
      <c r="K44" s="66"/>
    </row>
    <row r="45" spans="1:11" ht="12" x14ac:dyDescent="0.2">
      <c r="A45" s="76" t="s">
        <v>593</v>
      </c>
      <c r="B45" s="68">
        <v>1415</v>
      </c>
      <c r="C45" s="64"/>
      <c r="D45" s="64"/>
      <c r="E45" s="64"/>
      <c r="F45" s="38"/>
      <c r="G45" s="66"/>
      <c r="H45" s="66"/>
      <c r="I45" s="66"/>
      <c r="J45" s="66"/>
      <c r="K45" s="66"/>
    </row>
    <row r="46" spans="1:11" ht="12" x14ac:dyDescent="0.2">
      <c r="A46" s="76" t="s">
        <v>594</v>
      </c>
      <c r="B46" s="68">
        <v>1416</v>
      </c>
      <c r="C46" s="64"/>
      <c r="D46" s="64"/>
      <c r="E46" s="64"/>
      <c r="F46" s="38"/>
      <c r="G46" s="66"/>
      <c r="H46" s="66"/>
      <c r="I46" s="66"/>
      <c r="J46" s="66"/>
      <c r="K46" s="66"/>
    </row>
    <row r="47" spans="1:11" ht="12" x14ac:dyDescent="0.2">
      <c r="A47" s="76" t="s">
        <v>7</v>
      </c>
      <c r="B47" s="68">
        <v>1421</v>
      </c>
      <c r="C47" s="64"/>
      <c r="D47" s="64"/>
      <c r="E47" s="64"/>
      <c r="F47" s="38"/>
      <c r="G47" s="66"/>
      <c r="H47" s="66"/>
      <c r="I47" s="66"/>
      <c r="J47" s="66"/>
      <c r="K47" s="66"/>
    </row>
    <row r="48" spans="1:11" ht="12" x14ac:dyDescent="0.2">
      <c r="A48" s="76" t="s">
        <v>368</v>
      </c>
      <c r="B48" s="68">
        <v>1422</v>
      </c>
      <c r="C48" s="64"/>
      <c r="D48" s="64"/>
      <c r="E48" s="64"/>
      <c r="F48" s="38"/>
      <c r="G48" s="66"/>
      <c r="H48" s="66"/>
      <c r="I48" s="66"/>
      <c r="J48" s="66"/>
      <c r="K48" s="66"/>
    </row>
    <row r="49" spans="1:11" ht="12" x14ac:dyDescent="0.2">
      <c r="A49" s="76" t="s">
        <v>0</v>
      </c>
      <c r="B49" s="68">
        <v>1423</v>
      </c>
      <c r="C49" s="64"/>
      <c r="D49" s="64"/>
      <c r="E49" s="64"/>
      <c r="F49" s="38"/>
      <c r="G49" s="66"/>
      <c r="H49" s="66"/>
      <c r="I49" s="66"/>
      <c r="J49" s="66"/>
      <c r="K49" s="66"/>
    </row>
    <row r="50" spans="1:11" ht="12" x14ac:dyDescent="0.2">
      <c r="A50" s="77" t="s">
        <v>736</v>
      </c>
      <c r="B50" s="78">
        <v>1424</v>
      </c>
      <c r="C50" s="64"/>
      <c r="D50" s="64"/>
      <c r="E50" s="64"/>
      <c r="F50" s="38"/>
      <c r="G50" s="66"/>
      <c r="H50" s="66"/>
      <c r="I50" s="66"/>
      <c r="J50" s="66"/>
      <c r="K50" s="66"/>
    </row>
    <row r="51" spans="1:11" ht="12" x14ac:dyDescent="0.2">
      <c r="A51" s="79" t="s">
        <v>4</v>
      </c>
      <c r="B51" s="80" t="s">
        <v>215</v>
      </c>
      <c r="C51" s="81"/>
      <c r="D51" s="82"/>
      <c r="E51" s="81"/>
      <c r="F51" s="38"/>
      <c r="G51" s="83"/>
      <c r="H51" s="83"/>
      <c r="I51" s="83"/>
      <c r="J51" s="83"/>
      <c r="K51" s="83"/>
    </row>
    <row r="52" spans="1:11" ht="12" x14ac:dyDescent="0.2">
      <c r="A52" s="79" t="s">
        <v>1</v>
      </c>
      <c r="B52" s="80" t="s">
        <v>216</v>
      </c>
      <c r="C52" s="81"/>
      <c r="D52" s="81"/>
      <c r="E52" s="81"/>
      <c r="F52" s="38"/>
      <c r="G52" s="83"/>
      <c r="H52" s="83"/>
      <c r="I52" s="83"/>
      <c r="J52" s="83"/>
      <c r="K52" s="83"/>
    </row>
    <row r="53" spans="1:11" ht="12" x14ac:dyDescent="0.2">
      <c r="A53" s="84" t="s">
        <v>2</v>
      </c>
      <c r="B53" s="85">
        <v>1433</v>
      </c>
      <c r="C53" s="81"/>
      <c r="D53" s="81"/>
      <c r="E53" s="81"/>
      <c r="F53" s="38"/>
      <c r="G53" s="83"/>
      <c r="H53" s="83"/>
      <c r="I53" s="83"/>
      <c r="J53" s="83"/>
      <c r="K53" s="83"/>
    </row>
    <row r="54" spans="1:11" ht="12" x14ac:dyDescent="0.2">
      <c r="A54" s="86" t="s">
        <v>3</v>
      </c>
      <c r="B54" s="85" t="s">
        <v>334</v>
      </c>
      <c r="C54" s="81"/>
      <c r="D54" s="81"/>
      <c r="E54" s="81"/>
      <c r="F54" s="38"/>
      <c r="G54" s="83"/>
      <c r="H54" s="83"/>
      <c r="I54" s="83"/>
      <c r="J54" s="83"/>
      <c r="K54" s="83"/>
    </row>
    <row r="55" spans="1:11" ht="12" x14ac:dyDescent="0.2">
      <c r="A55" s="86" t="s">
        <v>726</v>
      </c>
      <c r="B55" s="87">
        <v>1441</v>
      </c>
      <c r="C55" s="81"/>
      <c r="D55" s="81"/>
      <c r="E55" s="81"/>
      <c r="F55" s="38"/>
      <c r="G55" s="83"/>
      <c r="H55" s="83"/>
      <c r="I55" s="83"/>
      <c r="J55" s="83"/>
      <c r="K55" s="83"/>
    </row>
    <row r="56" spans="1:11" ht="12" x14ac:dyDescent="0.2">
      <c r="A56" s="86" t="s">
        <v>5</v>
      </c>
      <c r="B56" s="80">
        <v>1442</v>
      </c>
      <c r="C56" s="81"/>
      <c r="D56" s="81"/>
      <c r="E56" s="81"/>
      <c r="F56" s="38"/>
      <c r="G56" s="83"/>
      <c r="H56" s="83"/>
      <c r="I56" s="83"/>
      <c r="J56" s="83"/>
      <c r="K56" s="83"/>
    </row>
    <row r="57" spans="1:11" ht="12" x14ac:dyDescent="0.2">
      <c r="A57" s="86" t="s">
        <v>6</v>
      </c>
      <c r="B57" s="80">
        <v>1443</v>
      </c>
      <c r="C57" s="81"/>
      <c r="D57" s="81"/>
      <c r="E57" s="81"/>
      <c r="F57" s="38"/>
      <c r="G57" s="83"/>
      <c r="H57" s="83"/>
      <c r="I57" s="83"/>
      <c r="J57" s="83"/>
      <c r="K57" s="83"/>
    </row>
    <row r="58" spans="1:11" ht="12" x14ac:dyDescent="0.2">
      <c r="A58" s="86" t="s">
        <v>734</v>
      </c>
      <c r="B58" s="87" t="s">
        <v>335</v>
      </c>
      <c r="C58" s="81"/>
      <c r="D58" s="81"/>
      <c r="E58" s="81"/>
      <c r="F58" s="38"/>
      <c r="G58" s="83"/>
      <c r="H58" s="83"/>
      <c r="I58" s="83"/>
      <c r="J58" s="83"/>
      <c r="K58" s="83"/>
    </row>
    <row r="59" spans="1:11" ht="12" x14ac:dyDescent="0.2">
      <c r="A59" s="86" t="s">
        <v>10</v>
      </c>
      <c r="B59" s="80">
        <v>1451</v>
      </c>
      <c r="C59" s="81"/>
      <c r="D59" s="81"/>
      <c r="E59" s="81"/>
      <c r="F59" s="38"/>
      <c r="G59" s="83"/>
      <c r="H59" s="83"/>
      <c r="I59" s="83"/>
      <c r="J59" s="83"/>
      <c r="K59" s="83"/>
    </row>
    <row r="60" spans="1:11" ht="12" x14ac:dyDescent="0.2">
      <c r="A60" s="86" t="s">
        <v>8</v>
      </c>
      <c r="B60" s="80">
        <v>1452</v>
      </c>
      <c r="C60" s="81"/>
      <c r="D60" s="81"/>
      <c r="E60" s="81"/>
      <c r="F60" s="38"/>
      <c r="G60" s="83"/>
      <c r="H60" s="83"/>
      <c r="I60" s="83"/>
      <c r="J60" s="83"/>
      <c r="K60" s="83"/>
    </row>
    <row r="61" spans="1:11" ht="12" x14ac:dyDescent="0.2">
      <c r="A61" s="86" t="s">
        <v>9</v>
      </c>
      <c r="B61" s="80">
        <v>1453</v>
      </c>
      <c r="C61" s="81"/>
      <c r="D61" s="81"/>
      <c r="E61" s="81"/>
      <c r="F61" s="38"/>
      <c r="G61" s="83"/>
      <c r="H61" s="83"/>
      <c r="I61" s="83"/>
      <c r="J61" s="83"/>
      <c r="K61" s="83"/>
    </row>
    <row r="62" spans="1:11" ht="12" x14ac:dyDescent="0.2">
      <c r="A62" s="86" t="s">
        <v>11</v>
      </c>
      <c r="B62" s="88" t="s">
        <v>336</v>
      </c>
      <c r="C62" s="81"/>
      <c r="D62" s="81"/>
      <c r="E62" s="81"/>
      <c r="F62" s="38"/>
      <c r="G62" s="83"/>
      <c r="H62" s="83"/>
      <c r="I62" s="83"/>
      <c r="J62" s="83"/>
      <c r="K62" s="83"/>
    </row>
    <row r="63" spans="1:11" ht="12.75" thickBot="1" x14ac:dyDescent="0.25">
      <c r="A63" s="89" t="s">
        <v>98</v>
      </c>
      <c r="B63" s="90"/>
      <c r="C63" s="81"/>
      <c r="D63" s="81"/>
      <c r="E63" s="81"/>
      <c r="F63" s="91">
        <f>SUM(F42:F62)</f>
        <v>0</v>
      </c>
      <c r="G63" s="83"/>
      <c r="H63" s="83"/>
      <c r="I63" s="83"/>
      <c r="J63" s="83"/>
      <c r="K63" s="83"/>
    </row>
    <row r="64" spans="1:11" ht="15.75" customHeight="1" thickTop="1" x14ac:dyDescent="0.2">
      <c r="A64" s="92" t="s">
        <v>117</v>
      </c>
      <c r="B64" s="93" t="s">
        <v>688</v>
      </c>
      <c r="C64" s="81"/>
      <c r="D64" s="81"/>
      <c r="E64" s="81"/>
      <c r="F64" s="81"/>
      <c r="G64" s="83"/>
      <c r="H64" s="83"/>
      <c r="I64" s="83"/>
      <c r="J64" s="83"/>
      <c r="K64" s="83"/>
    </row>
    <row r="65" spans="1:11" ht="12" x14ac:dyDescent="0.2">
      <c r="A65" s="86" t="s">
        <v>118</v>
      </c>
      <c r="B65" s="80">
        <v>1510</v>
      </c>
      <c r="C65" s="38">
        <v>6500</v>
      </c>
      <c r="D65" s="38">
        <v>1800</v>
      </c>
      <c r="E65" s="38">
        <v>570</v>
      </c>
      <c r="F65" s="38">
        <v>60</v>
      </c>
      <c r="G65" s="38">
        <v>200</v>
      </c>
      <c r="H65" s="38">
        <v>49</v>
      </c>
      <c r="I65" s="38">
        <v>400</v>
      </c>
      <c r="J65" s="38">
        <v>500</v>
      </c>
      <c r="K65" s="38">
        <v>355</v>
      </c>
    </row>
    <row r="66" spans="1:11" ht="12" x14ac:dyDescent="0.2">
      <c r="A66" s="86" t="s">
        <v>119</v>
      </c>
      <c r="B66" s="80">
        <v>1520</v>
      </c>
      <c r="C66" s="38"/>
      <c r="D66" s="38"/>
      <c r="E66" s="38"/>
      <c r="F66" s="38"/>
      <c r="G66" s="38"/>
      <c r="H66" s="38"/>
      <c r="I66" s="38"/>
      <c r="J66" s="38"/>
      <c r="K66" s="38"/>
    </row>
    <row r="67" spans="1:11" ht="12.75" thickBot="1" x14ac:dyDescent="0.25">
      <c r="A67" s="89" t="s">
        <v>99</v>
      </c>
      <c r="B67" s="90"/>
      <c r="C67" s="91">
        <f>SUM(C65:C66)</f>
        <v>6500</v>
      </c>
      <c r="D67" s="91">
        <f t="shared" ref="D67:K67" si="2">SUM(D65:D66)</f>
        <v>1800</v>
      </c>
      <c r="E67" s="91">
        <f t="shared" si="2"/>
        <v>570</v>
      </c>
      <c r="F67" s="91">
        <f t="shared" si="2"/>
        <v>60</v>
      </c>
      <c r="G67" s="91">
        <f t="shared" si="2"/>
        <v>200</v>
      </c>
      <c r="H67" s="91">
        <f t="shared" si="2"/>
        <v>49</v>
      </c>
      <c r="I67" s="91">
        <f t="shared" si="2"/>
        <v>400</v>
      </c>
      <c r="J67" s="91">
        <f t="shared" si="2"/>
        <v>500</v>
      </c>
      <c r="K67" s="91">
        <f t="shared" si="2"/>
        <v>355</v>
      </c>
    </row>
    <row r="68" spans="1:11" ht="15.75" customHeight="1" thickTop="1" x14ac:dyDescent="0.2">
      <c r="A68" s="92" t="s">
        <v>563</v>
      </c>
      <c r="B68" s="93" t="s">
        <v>689</v>
      </c>
      <c r="C68" s="81"/>
      <c r="D68" s="81"/>
      <c r="E68" s="81"/>
      <c r="F68" s="81"/>
      <c r="G68" s="83"/>
      <c r="H68" s="83"/>
      <c r="I68" s="83"/>
      <c r="J68" s="83"/>
      <c r="K68" s="83"/>
    </row>
    <row r="69" spans="1:11" ht="12" x14ac:dyDescent="0.2">
      <c r="A69" s="84" t="s">
        <v>564</v>
      </c>
      <c r="B69" s="80">
        <v>1611</v>
      </c>
      <c r="C69" s="38"/>
      <c r="D69" s="94"/>
      <c r="E69" s="81"/>
      <c r="F69" s="81"/>
      <c r="G69" s="83"/>
      <c r="H69" s="83"/>
      <c r="I69" s="83"/>
      <c r="J69" s="83"/>
      <c r="K69" s="83"/>
    </row>
    <row r="70" spans="1:11" ht="12" x14ac:dyDescent="0.2">
      <c r="A70" s="84" t="s">
        <v>565</v>
      </c>
      <c r="B70" s="80">
        <v>1612</v>
      </c>
      <c r="C70" s="38"/>
      <c r="D70" s="94"/>
      <c r="E70" s="81"/>
      <c r="F70" s="81"/>
      <c r="G70" s="83"/>
      <c r="H70" s="83"/>
      <c r="I70" s="83"/>
      <c r="J70" s="83"/>
      <c r="K70" s="83"/>
    </row>
    <row r="71" spans="1:11" ht="12" x14ac:dyDescent="0.2">
      <c r="A71" s="84" t="s">
        <v>155</v>
      </c>
      <c r="B71" s="80">
        <v>1613</v>
      </c>
      <c r="C71" s="38">
        <v>470</v>
      </c>
      <c r="D71" s="94"/>
      <c r="E71" s="81"/>
      <c r="F71" s="81"/>
      <c r="G71" s="83"/>
      <c r="H71" s="83"/>
      <c r="I71" s="83"/>
      <c r="J71" s="83"/>
      <c r="K71" s="83"/>
    </row>
    <row r="72" spans="1:11" ht="12" x14ac:dyDescent="0.2">
      <c r="A72" s="84" t="s">
        <v>466</v>
      </c>
      <c r="B72" s="80">
        <v>1614</v>
      </c>
      <c r="C72" s="38"/>
      <c r="D72" s="94"/>
      <c r="E72" s="81"/>
      <c r="F72" s="81"/>
      <c r="G72" s="83"/>
      <c r="H72" s="83"/>
      <c r="I72" s="83"/>
      <c r="J72" s="83"/>
      <c r="K72" s="83"/>
    </row>
    <row r="73" spans="1:11" ht="12" x14ac:dyDescent="0.2">
      <c r="A73" s="84" t="s">
        <v>149</v>
      </c>
      <c r="B73" s="80">
        <v>1620</v>
      </c>
      <c r="C73" s="38"/>
      <c r="D73" s="81"/>
      <c r="E73" s="81"/>
      <c r="F73" s="81"/>
      <c r="G73" s="83"/>
      <c r="H73" s="83"/>
      <c r="I73" s="83"/>
      <c r="J73" s="83"/>
      <c r="K73" s="83"/>
    </row>
    <row r="74" spans="1:11" ht="12" x14ac:dyDescent="0.2">
      <c r="A74" s="95" t="s">
        <v>465</v>
      </c>
      <c r="B74" s="96">
        <v>1690</v>
      </c>
      <c r="C74" s="38"/>
      <c r="D74" s="97"/>
      <c r="E74" s="97"/>
      <c r="F74" s="97"/>
      <c r="G74" s="98"/>
      <c r="H74" s="98"/>
      <c r="I74" s="98"/>
      <c r="J74" s="98"/>
      <c r="K74" s="98"/>
    </row>
    <row r="75" spans="1:11" ht="12.75" thickBot="1" x14ac:dyDescent="0.25">
      <c r="A75" s="99" t="s">
        <v>100</v>
      </c>
      <c r="B75" s="100"/>
      <c r="C75" s="101">
        <f>SUM(C69:C74)</f>
        <v>470</v>
      </c>
      <c r="D75" s="97"/>
      <c r="E75" s="97"/>
      <c r="F75" s="97"/>
      <c r="G75" s="98"/>
      <c r="H75" s="98"/>
      <c r="I75" s="98"/>
      <c r="J75" s="98"/>
      <c r="K75" s="98"/>
    </row>
    <row r="76" spans="1:11" ht="15.75" customHeight="1" thickTop="1" x14ac:dyDescent="0.2">
      <c r="A76" s="102" t="s">
        <v>338</v>
      </c>
      <c r="B76" s="103" t="s">
        <v>690</v>
      </c>
      <c r="C76" s="97"/>
      <c r="D76" s="97"/>
      <c r="E76" s="97"/>
      <c r="F76" s="97"/>
      <c r="G76" s="98"/>
      <c r="H76" s="98"/>
      <c r="I76" s="98"/>
      <c r="J76" s="98"/>
      <c r="K76" s="98"/>
    </row>
    <row r="77" spans="1:11" ht="12" x14ac:dyDescent="0.2">
      <c r="A77" s="95" t="s">
        <v>150</v>
      </c>
      <c r="B77" s="96">
        <v>1711</v>
      </c>
      <c r="C77" s="38">
        <v>0</v>
      </c>
      <c r="D77" s="38"/>
      <c r="E77" s="97"/>
      <c r="F77" s="97"/>
      <c r="G77" s="98"/>
      <c r="H77" s="98"/>
      <c r="I77" s="98"/>
      <c r="J77" s="98"/>
      <c r="K77" s="98"/>
    </row>
    <row r="78" spans="1:11" ht="12" x14ac:dyDescent="0.2">
      <c r="A78" s="95" t="s">
        <v>151</v>
      </c>
      <c r="B78" s="96">
        <v>1719</v>
      </c>
      <c r="C78" s="38">
        <v>0</v>
      </c>
      <c r="D78" s="38"/>
      <c r="E78" s="97"/>
      <c r="F78" s="97"/>
      <c r="G78" s="98"/>
      <c r="H78" s="98"/>
      <c r="I78" s="98"/>
      <c r="J78" s="98"/>
      <c r="K78" s="98"/>
    </row>
    <row r="79" spans="1:11" ht="12" x14ac:dyDescent="0.2">
      <c r="A79" s="95" t="s">
        <v>152</v>
      </c>
      <c r="B79" s="96">
        <v>1720</v>
      </c>
      <c r="C79" s="38">
        <v>2200</v>
      </c>
      <c r="D79" s="38"/>
      <c r="E79" s="97"/>
      <c r="F79" s="97"/>
      <c r="G79" s="98"/>
      <c r="H79" s="98"/>
      <c r="I79" s="98"/>
      <c r="J79" s="98"/>
      <c r="K79" s="98"/>
    </row>
    <row r="80" spans="1:11" ht="12" x14ac:dyDescent="0.2">
      <c r="A80" s="95" t="s">
        <v>153</v>
      </c>
      <c r="B80" s="96">
        <v>1730</v>
      </c>
      <c r="C80" s="38"/>
      <c r="D80" s="38"/>
      <c r="E80" s="97"/>
      <c r="F80" s="97"/>
      <c r="G80" s="98"/>
      <c r="H80" s="98"/>
      <c r="I80" s="98"/>
      <c r="J80" s="98"/>
      <c r="K80" s="98"/>
    </row>
    <row r="81" spans="1:11" ht="12" x14ac:dyDescent="0.2">
      <c r="A81" s="104" t="s">
        <v>464</v>
      </c>
      <c r="B81" s="96">
        <v>1790</v>
      </c>
      <c r="C81" s="38"/>
      <c r="D81" s="38"/>
      <c r="E81" s="97"/>
      <c r="F81" s="97"/>
      <c r="G81" s="98"/>
      <c r="H81" s="98"/>
      <c r="I81" s="98"/>
      <c r="J81" s="98"/>
      <c r="K81" s="98"/>
    </row>
    <row r="82" spans="1:11" ht="12" x14ac:dyDescent="0.2">
      <c r="A82" s="104" t="s">
        <v>858</v>
      </c>
      <c r="B82" s="96" t="s">
        <v>856</v>
      </c>
      <c r="C82" s="1553">
        <v>13600</v>
      </c>
      <c r="D82" s="1500"/>
      <c r="E82" s="1498"/>
      <c r="F82" s="97"/>
      <c r="G82" s="98"/>
      <c r="H82" s="98"/>
      <c r="I82" s="98"/>
      <c r="J82" s="98"/>
      <c r="K82" s="98"/>
    </row>
    <row r="83" spans="1:11" ht="12.75" thickBot="1" x14ac:dyDescent="0.25">
      <c r="A83" s="99" t="s">
        <v>859</v>
      </c>
      <c r="B83" s="100"/>
      <c r="C83" s="101">
        <f>SUM(C77:C81)</f>
        <v>2200</v>
      </c>
      <c r="D83" s="1499">
        <f>SUM(D77:D81)</f>
        <v>0</v>
      </c>
      <c r="E83" s="97"/>
      <c r="F83" s="97"/>
      <c r="G83" s="98"/>
      <c r="H83" s="98"/>
      <c r="I83" s="98"/>
      <c r="J83" s="98"/>
      <c r="K83" s="98"/>
    </row>
    <row r="84" spans="1:11" ht="12.75" thickTop="1" x14ac:dyDescent="0.2">
      <c r="A84" s="1554" t="s">
        <v>860</v>
      </c>
      <c r="B84" s="1555"/>
      <c r="C84" s="1556">
        <f>C83+C82</f>
        <v>15800</v>
      </c>
      <c r="D84" s="97"/>
      <c r="E84" s="97"/>
      <c r="F84" s="97"/>
      <c r="G84" s="98"/>
      <c r="H84" s="98"/>
      <c r="I84" s="98"/>
      <c r="J84" s="98"/>
      <c r="K84" s="98"/>
    </row>
    <row r="85" spans="1:11" ht="15.75" customHeight="1" x14ac:dyDescent="0.2">
      <c r="A85" s="102" t="s">
        <v>697</v>
      </c>
      <c r="B85" s="103" t="s">
        <v>691</v>
      </c>
      <c r="C85" s="97"/>
      <c r="D85" s="97"/>
      <c r="E85" s="97"/>
      <c r="F85" s="97"/>
      <c r="G85" s="98"/>
      <c r="H85" s="98"/>
      <c r="I85" s="98"/>
      <c r="J85" s="98"/>
      <c r="K85" s="98"/>
    </row>
    <row r="86" spans="1:11" ht="12" x14ac:dyDescent="0.2">
      <c r="A86" s="95" t="s">
        <v>34</v>
      </c>
      <c r="B86" s="96">
        <v>1811</v>
      </c>
      <c r="C86" s="38">
        <v>1000</v>
      </c>
      <c r="D86" s="97"/>
      <c r="E86" s="97"/>
      <c r="F86" s="97"/>
      <c r="G86" s="98"/>
      <c r="H86" s="98"/>
      <c r="I86" s="98"/>
      <c r="J86" s="98"/>
      <c r="K86" s="98"/>
    </row>
    <row r="87" spans="1:11" ht="12" x14ac:dyDescent="0.2">
      <c r="A87" s="95" t="s">
        <v>32</v>
      </c>
      <c r="B87" s="96">
        <v>1812</v>
      </c>
      <c r="C87" s="38"/>
      <c r="D87" s="97"/>
      <c r="E87" s="97"/>
      <c r="F87" s="97"/>
      <c r="G87" s="98"/>
      <c r="H87" s="98"/>
      <c r="I87" s="98"/>
      <c r="J87" s="98"/>
      <c r="K87" s="98"/>
    </row>
    <row r="88" spans="1:11" ht="12" x14ac:dyDescent="0.2">
      <c r="A88" s="95" t="s">
        <v>33</v>
      </c>
      <c r="B88" s="96">
        <v>1813</v>
      </c>
      <c r="C88" s="38"/>
      <c r="D88" s="97"/>
      <c r="E88" s="97"/>
      <c r="F88" s="97"/>
      <c r="G88" s="98"/>
      <c r="H88" s="98"/>
      <c r="I88" s="98"/>
      <c r="J88" s="98"/>
      <c r="K88" s="98"/>
    </row>
    <row r="89" spans="1:11" ht="12" x14ac:dyDescent="0.2">
      <c r="A89" s="95" t="s">
        <v>339</v>
      </c>
      <c r="B89" s="96">
        <v>1819</v>
      </c>
      <c r="C89" s="38">
        <v>6900</v>
      </c>
      <c r="D89" s="97"/>
      <c r="E89" s="97"/>
      <c r="F89" s="97"/>
      <c r="G89" s="98"/>
      <c r="H89" s="98"/>
      <c r="I89" s="98"/>
      <c r="J89" s="98"/>
      <c r="K89" s="98"/>
    </row>
    <row r="90" spans="1:11" ht="12" x14ac:dyDescent="0.2">
      <c r="A90" s="95" t="s">
        <v>35</v>
      </c>
      <c r="B90" s="96">
        <v>1821</v>
      </c>
      <c r="C90" s="38"/>
      <c r="D90" s="97"/>
      <c r="E90" s="97"/>
      <c r="F90" s="97"/>
      <c r="G90" s="98"/>
      <c r="H90" s="98"/>
      <c r="I90" s="98"/>
      <c r="J90" s="98"/>
      <c r="K90" s="98"/>
    </row>
    <row r="91" spans="1:11" ht="12" x14ac:dyDescent="0.2">
      <c r="A91" s="95" t="s">
        <v>36</v>
      </c>
      <c r="B91" s="96">
        <v>1822</v>
      </c>
      <c r="C91" s="38"/>
      <c r="D91" s="97"/>
      <c r="E91" s="97"/>
      <c r="F91" s="97"/>
      <c r="G91" s="98"/>
      <c r="H91" s="98"/>
      <c r="I91" s="98"/>
      <c r="J91" s="98"/>
      <c r="K91" s="98"/>
    </row>
    <row r="92" spans="1:11" ht="12" x14ac:dyDescent="0.2">
      <c r="A92" s="95" t="s">
        <v>37</v>
      </c>
      <c r="B92" s="96">
        <v>1823</v>
      </c>
      <c r="C92" s="38"/>
      <c r="D92" s="97"/>
      <c r="E92" s="97"/>
      <c r="F92" s="97"/>
      <c r="G92" s="98"/>
      <c r="H92" s="98"/>
      <c r="I92" s="98"/>
      <c r="J92" s="98"/>
      <c r="K92" s="98"/>
    </row>
    <row r="93" spans="1:11" ht="12" x14ac:dyDescent="0.2">
      <c r="A93" s="95" t="s">
        <v>463</v>
      </c>
      <c r="B93" s="96">
        <v>1829</v>
      </c>
      <c r="C93" s="38">
        <v>2000</v>
      </c>
      <c r="D93" s="97"/>
      <c r="E93" s="97"/>
      <c r="F93" s="97"/>
      <c r="G93" s="98"/>
      <c r="H93" s="98"/>
      <c r="I93" s="98"/>
      <c r="J93" s="98"/>
      <c r="K93" s="98"/>
    </row>
    <row r="94" spans="1:11" ht="12" x14ac:dyDescent="0.2">
      <c r="A94" s="95" t="s">
        <v>287</v>
      </c>
      <c r="B94" s="96">
        <v>1890</v>
      </c>
      <c r="C94" s="38"/>
      <c r="D94" s="97"/>
      <c r="E94" s="97"/>
      <c r="F94" s="97"/>
      <c r="G94" s="98"/>
      <c r="H94" s="98"/>
      <c r="I94" s="98"/>
      <c r="J94" s="98"/>
      <c r="K94" s="98"/>
    </row>
    <row r="95" spans="1:11" ht="12.75" thickBot="1" x14ac:dyDescent="0.25">
      <c r="A95" s="99" t="s">
        <v>101</v>
      </c>
      <c r="B95" s="100"/>
      <c r="C95" s="101">
        <f>SUM(C86:C94)</f>
        <v>9900</v>
      </c>
      <c r="D95" s="97"/>
      <c r="E95" s="97"/>
      <c r="F95" s="97"/>
      <c r="G95" s="98"/>
      <c r="H95" s="98"/>
      <c r="I95" s="98"/>
      <c r="J95" s="98"/>
      <c r="K95" s="98"/>
    </row>
    <row r="96" spans="1:11" ht="15.75" customHeight="1" thickTop="1" x14ac:dyDescent="0.2">
      <c r="A96" s="105" t="s">
        <v>213</v>
      </c>
      <c r="B96" s="106" t="s">
        <v>692</v>
      </c>
      <c r="C96" s="107"/>
      <c r="D96" s="107"/>
      <c r="E96" s="107"/>
      <c r="F96" s="107"/>
      <c r="G96" s="108"/>
      <c r="H96" s="108"/>
      <c r="I96" s="108"/>
      <c r="J96" s="108"/>
      <c r="K96" s="108"/>
    </row>
    <row r="97" spans="1:11" ht="12" x14ac:dyDescent="0.2">
      <c r="A97" s="109" t="s">
        <v>214</v>
      </c>
      <c r="B97" s="110">
        <v>1910</v>
      </c>
      <c r="C97" s="111">
        <v>12000</v>
      </c>
      <c r="D97" s="111"/>
      <c r="E97" s="107"/>
      <c r="F97" s="107"/>
      <c r="G97" s="108"/>
      <c r="H97" s="108"/>
      <c r="I97" s="108"/>
      <c r="J97" s="108"/>
      <c r="K97" s="108"/>
    </row>
    <row r="98" spans="1:11" ht="12" x14ac:dyDescent="0.2">
      <c r="A98" s="109" t="s">
        <v>392</v>
      </c>
      <c r="B98" s="112">
        <v>1920</v>
      </c>
      <c r="C98" s="38">
        <v>0</v>
      </c>
      <c r="D98" s="38"/>
      <c r="E98" s="38"/>
      <c r="F98" s="38"/>
      <c r="G98" s="38"/>
      <c r="H98" s="38"/>
      <c r="I98" s="38"/>
      <c r="J98" s="38"/>
      <c r="K98" s="38"/>
    </row>
    <row r="99" spans="1:11" ht="12" x14ac:dyDescent="0.2">
      <c r="A99" s="109" t="s">
        <v>343</v>
      </c>
      <c r="B99" s="112">
        <v>1930</v>
      </c>
      <c r="C99" s="38"/>
      <c r="D99" s="38"/>
      <c r="E99" s="38"/>
      <c r="F99" s="38"/>
      <c r="G99" s="38"/>
      <c r="H99" s="38"/>
      <c r="I99" s="38"/>
      <c r="J99" s="38"/>
      <c r="K99" s="38"/>
    </row>
    <row r="100" spans="1:11" ht="12" x14ac:dyDescent="0.2">
      <c r="A100" s="109" t="s">
        <v>38</v>
      </c>
      <c r="B100" s="112">
        <v>1940</v>
      </c>
      <c r="C100" s="38"/>
      <c r="D100" s="38"/>
      <c r="E100" s="107"/>
      <c r="F100" s="111"/>
      <c r="G100" s="108"/>
      <c r="H100" s="108"/>
      <c r="I100" s="108"/>
      <c r="J100" s="108"/>
      <c r="K100" s="108"/>
    </row>
    <row r="101" spans="1:11" ht="12" x14ac:dyDescent="0.2">
      <c r="A101" s="109" t="s">
        <v>12</v>
      </c>
      <c r="B101" s="112">
        <v>1950</v>
      </c>
      <c r="C101" s="38">
        <v>1677</v>
      </c>
      <c r="D101" s="38"/>
      <c r="E101" s="38"/>
      <c r="F101" s="38"/>
      <c r="G101" s="38"/>
      <c r="H101" s="38"/>
      <c r="I101" s="108"/>
      <c r="J101" s="38"/>
      <c r="K101" s="38"/>
    </row>
    <row r="102" spans="1:11" ht="12" x14ac:dyDescent="0.2">
      <c r="A102" s="109" t="s">
        <v>353</v>
      </c>
      <c r="B102" s="112">
        <v>1960</v>
      </c>
      <c r="C102" s="38">
        <v>9300</v>
      </c>
      <c r="D102" s="38"/>
      <c r="E102" s="38"/>
      <c r="F102" s="38"/>
      <c r="G102" s="38"/>
      <c r="H102" s="38"/>
      <c r="I102" s="116"/>
      <c r="J102" s="38"/>
      <c r="K102" s="38"/>
    </row>
    <row r="103" spans="1:11" ht="12" x14ac:dyDescent="0.2">
      <c r="A103" s="109" t="s">
        <v>354</v>
      </c>
      <c r="B103" s="112">
        <v>1970</v>
      </c>
      <c r="C103" s="115">
        <v>1200</v>
      </c>
      <c r="D103" s="117"/>
      <c r="E103" s="117"/>
      <c r="F103" s="117"/>
      <c r="G103" s="118"/>
      <c r="H103" s="118"/>
      <c r="I103" s="119"/>
      <c r="J103" s="118"/>
      <c r="K103" s="118"/>
    </row>
    <row r="104" spans="1:11" ht="12" x14ac:dyDescent="0.2">
      <c r="A104" s="109" t="s">
        <v>355</v>
      </c>
      <c r="B104" s="112">
        <v>1980</v>
      </c>
      <c r="C104" s="115"/>
      <c r="D104" s="115"/>
      <c r="E104" s="115"/>
      <c r="F104" s="115"/>
      <c r="G104" s="115"/>
      <c r="H104" s="115"/>
      <c r="I104" s="115"/>
      <c r="J104" s="115"/>
      <c r="K104" s="115"/>
    </row>
    <row r="105" spans="1:11" ht="12" x14ac:dyDescent="0.2">
      <c r="A105" s="109" t="s">
        <v>316</v>
      </c>
      <c r="B105" s="112">
        <v>1983</v>
      </c>
      <c r="C105" s="122"/>
      <c r="D105" s="122"/>
      <c r="E105" s="120">
        <v>18500</v>
      </c>
      <c r="F105" s="122"/>
      <c r="G105" s="123"/>
      <c r="H105" s="121">
        <v>18500</v>
      </c>
      <c r="I105" s="119"/>
      <c r="J105" s="119"/>
      <c r="K105" s="119"/>
    </row>
    <row r="106" spans="1:11" ht="12" x14ac:dyDescent="0.2">
      <c r="A106" s="109" t="s">
        <v>39</v>
      </c>
      <c r="B106" s="112">
        <v>1991</v>
      </c>
      <c r="C106" s="120">
        <v>95000</v>
      </c>
      <c r="D106" s="120"/>
      <c r="E106" s="120"/>
      <c r="F106" s="120"/>
      <c r="G106" s="120"/>
      <c r="H106" s="120"/>
      <c r="I106" s="108"/>
      <c r="J106" s="108"/>
      <c r="K106" s="108"/>
    </row>
    <row r="107" spans="1:11" ht="12" x14ac:dyDescent="0.2">
      <c r="A107" s="109" t="s">
        <v>72</v>
      </c>
      <c r="B107" s="112">
        <v>1992</v>
      </c>
      <c r="C107" s="114"/>
      <c r="D107" s="107"/>
      <c r="E107" s="107"/>
      <c r="F107" s="107"/>
      <c r="G107" s="108"/>
      <c r="H107" s="108"/>
      <c r="I107" s="108"/>
      <c r="J107" s="108"/>
      <c r="K107" s="108"/>
    </row>
    <row r="108" spans="1:11" ht="12" x14ac:dyDescent="0.2">
      <c r="A108" s="109" t="s">
        <v>649</v>
      </c>
      <c r="B108" s="112">
        <v>1993</v>
      </c>
      <c r="C108" s="114"/>
      <c r="D108" s="114"/>
      <c r="E108" s="114"/>
      <c r="F108" s="114"/>
      <c r="G108" s="114"/>
      <c r="H108" s="114"/>
      <c r="I108" s="108"/>
      <c r="J108" s="113"/>
      <c r="K108" s="113"/>
    </row>
    <row r="109" spans="1:11" ht="12" x14ac:dyDescent="0.2">
      <c r="A109" s="109" t="s">
        <v>462</v>
      </c>
      <c r="B109" s="112">
        <v>1999</v>
      </c>
      <c r="C109" s="114">
        <v>6000</v>
      </c>
      <c r="D109" s="114">
        <v>100</v>
      </c>
      <c r="E109" s="114"/>
      <c r="F109" s="114">
        <v>3260</v>
      </c>
      <c r="G109" s="114"/>
      <c r="H109" s="114"/>
      <c r="I109" s="113"/>
      <c r="J109" s="113">
        <v>2815</v>
      </c>
      <c r="K109" s="113"/>
    </row>
    <row r="110" spans="1:11" ht="12.75" thickBot="1" x14ac:dyDescent="0.25">
      <c r="A110" s="124" t="s">
        <v>102</v>
      </c>
      <c r="B110" s="125"/>
      <c r="C110" s="126">
        <f>SUM(C97:C109)</f>
        <v>125177</v>
      </c>
      <c r="D110" s="126">
        <f>SUM(D97:D109)</f>
        <v>100</v>
      </c>
      <c r="E110" s="126">
        <f t="shared" ref="E110:K110" si="3">SUM(E97:E109)</f>
        <v>18500</v>
      </c>
      <c r="F110" s="126">
        <f t="shared" si="3"/>
        <v>3260</v>
      </c>
      <c r="G110" s="126">
        <f t="shared" si="3"/>
        <v>0</v>
      </c>
      <c r="H110" s="126">
        <f t="shared" si="3"/>
        <v>18500</v>
      </c>
      <c r="I110" s="126">
        <f t="shared" si="3"/>
        <v>0</v>
      </c>
      <c r="J110" s="126">
        <f t="shared" si="3"/>
        <v>2815</v>
      </c>
      <c r="K110" s="126">
        <f t="shared" si="3"/>
        <v>0</v>
      </c>
    </row>
    <row r="111" spans="1:11" ht="24.75" customHeight="1" thickTop="1" thickBot="1" x14ac:dyDescent="0.25">
      <c r="A111" s="127" t="s">
        <v>861</v>
      </c>
      <c r="B111" s="128" t="s">
        <v>258</v>
      </c>
      <c r="C111" s="129">
        <f t="shared" ref="C111:K111" si="4">SUM(C12,C18,C40,C63,C67,C75,C83,C95,C110)</f>
        <v>882597</v>
      </c>
      <c r="D111" s="129">
        <f t="shared" si="4"/>
        <v>256250</v>
      </c>
      <c r="E111" s="129">
        <f t="shared" si="4"/>
        <v>340470</v>
      </c>
      <c r="F111" s="129">
        <f t="shared" si="4"/>
        <v>53320</v>
      </c>
      <c r="G111" s="129">
        <f t="shared" si="4"/>
        <v>89200</v>
      </c>
      <c r="H111" s="129">
        <f t="shared" si="4"/>
        <v>18549</v>
      </c>
      <c r="I111" s="129">
        <f t="shared" si="4"/>
        <v>12400</v>
      </c>
      <c r="J111" s="129">
        <f t="shared" si="4"/>
        <v>111965</v>
      </c>
      <c r="K111" s="129">
        <f t="shared" si="4"/>
        <v>12855</v>
      </c>
    </row>
    <row r="112" spans="1:11" ht="24.75" customHeight="1" thickTop="1" thickBot="1" x14ac:dyDescent="0.25">
      <c r="A112" s="1508" t="s">
        <v>862</v>
      </c>
      <c r="B112" s="1509"/>
      <c r="C112" s="129">
        <f>C12+C18+C40+C67+C75+C84+C95+C110</f>
        <v>896197</v>
      </c>
      <c r="D112" s="119"/>
      <c r="E112" s="119"/>
      <c r="F112" s="119"/>
      <c r="G112" s="119"/>
      <c r="H112" s="119"/>
      <c r="I112" s="119"/>
      <c r="J112" s="119"/>
      <c r="K112" s="119"/>
    </row>
    <row r="113" spans="1:11" ht="24.75" thickTop="1" x14ac:dyDescent="0.2">
      <c r="A113" s="130" t="s">
        <v>822</v>
      </c>
      <c r="B113" s="426"/>
      <c r="C113" s="131"/>
      <c r="D113" s="131"/>
      <c r="E113" s="131"/>
      <c r="F113" s="131"/>
      <c r="G113" s="132"/>
      <c r="H113" s="132"/>
      <c r="I113" s="132"/>
      <c r="J113" s="132"/>
      <c r="K113" s="133"/>
    </row>
    <row r="114" spans="1:11" ht="12" x14ac:dyDescent="0.2">
      <c r="A114" s="134" t="s">
        <v>71</v>
      </c>
      <c r="B114" s="135">
        <v>2100</v>
      </c>
      <c r="C114" s="114"/>
      <c r="D114" s="114"/>
      <c r="E114" s="107"/>
      <c r="F114" s="114"/>
      <c r="G114" s="114"/>
      <c r="H114" s="108"/>
      <c r="I114" s="108"/>
      <c r="J114" s="108"/>
      <c r="K114" s="108"/>
    </row>
    <row r="115" spans="1:11" ht="12" x14ac:dyDescent="0.2">
      <c r="A115" s="136" t="s">
        <v>246</v>
      </c>
      <c r="B115" s="112">
        <v>2200</v>
      </c>
      <c r="C115" s="114"/>
      <c r="D115" s="114"/>
      <c r="E115" s="107"/>
      <c r="F115" s="114"/>
      <c r="G115" s="114"/>
      <c r="H115" s="108"/>
      <c r="I115" s="108"/>
      <c r="J115" s="108"/>
      <c r="K115" s="108"/>
    </row>
    <row r="116" spans="1:11" ht="12" x14ac:dyDescent="0.2">
      <c r="A116" s="136" t="s">
        <v>13</v>
      </c>
      <c r="B116" s="112">
        <v>2300</v>
      </c>
      <c r="C116" s="114"/>
      <c r="D116" s="114"/>
      <c r="E116" s="107"/>
      <c r="F116" s="114"/>
      <c r="G116" s="114"/>
      <c r="H116" s="108"/>
      <c r="I116" s="108"/>
      <c r="J116" s="108"/>
      <c r="K116" s="108"/>
    </row>
    <row r="117" spans="1:11" ht="23.25" thickBot="1" x14ac:dyDescent="0.25">
      <c r="A117" s="137" t="s">
        <v>369</v>
      </c>
      <c r="B117" s="138" t="s">
        <v>112</v>
      </c>
      <c r="C117" s="126">
        <f>SUM(C114:C116)</f>
        <v>0</v>
      </c>
      <c r="D117" s="126">
        <f>SUM(D114:D116)</f>
        <v>0</v>
      </c>
      <c r="E117" s="107"/>
      <c r="F117" s="126">
        <f>SUM(F114:F116)</f>
        <v>0</v>
      </c>
      <c r="G117" s="126">
        <f>SUM(G114:G116)</f>
        <v>0</v>
      </c>
      <c r="H117" s="108"/>
      <c r="I117" s="108"/>
      <c r="J117" s="108"/>
      <c r="K117" s="108"/>
    </row>
    <row r="118" spans="1:11" ht="16.7" customHeight="1" thickTop="1" x14ac:dyDescent="0.2">
      <c r="A118" s="139" t="s">
        <v>693</v>
      </c>
      <c r="B118" s="140"/>
      <c r="C118" s="141"/>
      <c r="D118" s="142"/>
      <c r="E118" s="143"/>
      <c r="F118" s="142"/>
      <c r="G118" s="144"/>
      <c r="H118" s="145"/>
      <c r="I118" s="145"/>
      <c r="J118" s="145"/>
      <c r="K118" s="146"/>
    </row>
    <row r="119" spans="1:11" ht="16.5" customHeight="1" x14ac:dyDescent="0.2">
      <c r="A119" s="147" t="s">
        <v>695</v>
      </c>
      <c r="B119" s="148"/>
      <c r="C119" s="107"/>
      <c r="D119" s="107"/>
      <c r="E119" s="107"/>
      <c r="F119" s="107"/>
      <c r="G119" s="108"/>
      <c r="H119" s="108"/>
      <c r="I119" s="108"/>
      <c r="J119" s="108"/>
      <c r="K119" s="108"/>
    </row>
    <row r="120" spans="1:11" ht="12" x14ac:dyDescent="0.2">
      <c r="A120" s="136" t="s">
        <v>717</v>
      </c>
      <c r="B120" s="112">
        <v>3001</v>
      </c>
      <c r="C120" s="114">
        <v>863000</v>
      </c>
      <c r="D120" s="114"/>
      <c r="E120" s="114"/>
      <c r="F120" s="114">
        <v>60000</v>
      </c>
      <c r="G120" s="114"/>
      <c r="H120" s="114"/>
      <c r="I120" s="108"/>
      <c r="J120" s="114"/>
      <c r="K120" s="114"/>
    </row>
    <row r="121" spans="1:11" ht="12" x14ac:dyDescent="0.2">
      <c r="A121" s="149" t="s">
        <v>40</v>
      </c>
      <c r="B121" s="110">
        <v>3005</v>
      </c>
      <c r="C121" s="114"/>
      <c r="D121" s="114"/>
      <c r="E121" s="114"/>
      <c r="F121" s="114"/>
      <c r="G121" s="114"/>
      <c r="H121" s="114"/>
      <c r="I121" s="108"/>
      <c r="J121" s="114"/>
      <c r="K121" s="114"/>
    </row>
    <row r="122" spans="1:11" s="1479" customFormat="1" ht="12" x14ac:dyDescent="0.2">
      <c r="A122" s="1477" t="s">
        <v>722</v>
      </c>
      <c r="B122" s="1478" t="s">
        <v>723</v>
      </c>
      <c r="C122" s="114"/>
      <c r="D122" s="114"/>
      <c r="E122" s="114"/>
      <c r="F122" s="114"/>
      <c r="G122" s="114"/>
      <c r="H122" s="114"/>
      <c r="I122" s="108"/>
      <c r="J122" s="114"/>
      <c r="K122" s="114"/>
    </row>
    <row r="123" spans="1:11" ht="22.5" x14ac:dyDescent="0.2">
      <c r="A123" s="150" t="s">
        <v>823</v>
      </c>
      <c r="B123" s="151">
        <v>3099</v>
      </c>
      <c r="C123" s="114"/>
      <c r="D123" s="114"/>
      <c r="E123" s="114"/>
      <c r="F123" s="114"/>
      <c r="G123" s="114"/>
      <c r="H123" s="114"/>
      <c r="I123" s="153"/>
      <c r="J123" s="114"/>
      <c r="K123" s="114"/>
    </row>
    <row r="124" spans="1:11" ht="12.75" thickBot="1" x14ac:dyDescent="0.25">
      <c r="A124" s="154" t="s">
        <v>103</v>
      </c>
      <c r="B124" s="155"/>
      <c r="C124" s="156">
        <f t="shared" ref="C124:H124" si="5">SUM(C120:C123)</f>
        <v>863000</v>
      </c>
      <c r="D124" s="156">
        <f t="shared" si="5"/>
        <v>0</v>
      </c>
      <c r="E124" s="156">
        <f t="shared" si="5"/>
        <v>0</v>
      </c>
      <c r="F124" s="156">
        <f t="shared" si="5"/>
        <v>60000</v>
      </c>
      <c r="G124" s="156">
        <f t="shared" si="5"/>
        <v>0</v>
      </c>
      <c r="H124" s="156">
        <f t="shared" si="5"/>
        <v>0</v>
      </c>
      <c r="I124" s="153"/>
      <c r="J124" s="156">
        <f>SUM(J120:J123)</f>
        <v>0</v>
      </c>
      <c r="K124" s="156">
        <f>SUM(K120:K123)</f>
        <v>0</v>
      </c>
    </row>
    <row r="125" spans="1:11" ht="15.75" customHeight="1" thickTop="1" x14ac:dyDescent="0.2">
      <c r="A125" s="157" t="s">
        <v>694</v>
      </c>
      <c r="B125" s="158"/>
      <c r="C125" s="159"/>
      <c r="D125" s="159"/>
      <c r="E125" s="160"/>
      <c r="F125" s="159"/>
      <c r="G125" s="153"/>
      <c r="H125" s="153"/>
      <c r="I125" s="153"/>
      <c r="J125" s="153"/>
      <c r="K125" s="153"/>
    </row>
    <row r="126" spans="1:11" ht="12" x14ac:dyDescent="0.2">
      <c r="A126" s="418" t="s">
        <v>507</v>
      </c>
      <c r="B126" s="161"/>
      <c r="C126" s="159"/>
      <c r="D126" s="159"/>
      <c r="E126" s="160"/>
      <c r="F126" s="159"/>
      <c r="G126" s="153"/>
      <c r="H126" s="153"/>
      <c r="I126" s="153"/>
      <c r="J126" s="153"/>
      <c r="K126" s="153"/>
    </row>
    <row r="127" spans="1:11" ht="12" x14ac:dyDescent="0.2">
      <c r="A127" s="162" t="s">
        <v>73</v>
      </c>
      <c r="B127" s="163">
        <v>3100</v>
      </c>
      <c r="C127" s="114"/>
      <c r="D127" s="160"/>
      <c r="E127" s="160"/>
      <c r="F127" s="114"/>
      <c r="G127" s="153"/>
      <c r="H127" s="153"/>
      <c r="I127" s="153"/>
      <c r="J127" s="153"/>
      <c r="K127" s="153"/>
    </row>
    <row r="128" spans="1:11" ht="12" x14ac:dyDescent="0.2">
      <c r="A128" s="162" t="s">
        <v>652</v>
      </c>
      <c r="B128" s="164">
        <v>3105</v>
      </c>
      <c r="C128" s="114"/>
      <c r="D128" s="159"/>
      <c r="E128" s="160"/>
      <c r="F128" s="114"/>
      <c r="G128" s="153"/>
      <c r="H128" s="153"/>
      <c r="I128" s="153"/>
      <c r="J128" s="153"/>
      <c r="K128" s="153"/>
    </row>
    <row r="129" spans="1:11" ht="12" x14ac:dyDescent="0.2">
      <c r="A129" s="162" t="s">
        <v>75</v>
      </c>
      <c r="B129" s="164">
        <v>3110</v>
      </c>
      <c r="C129" s="114"/>
      <c r="D129" s="152"/>
      <c r="E129" s="160"/>
      <c r="F129" s="114"/>
      <c r="G129" s="153"/>
      <c r="H129" s="153"/>
      <c r="I129" s="153"/>
      <c r="J129" s="153"/>
      <c r="K129" s="153"/>
    </row>
    <row r="130" spans="1:11" ht="12" x14ac:dyDescent="0.2">
      <c r="A130" s="162" t="s">
        <v>76</v>
      </c>
      <c r="B130" s="164">
        <v>3120</v>
      </c>
      <c r="C130" s="114"/>
      <c r="D130" s="159"/>
      <c r="E130" s="160"/>
      <c r="F130" s="114"/>
      <c r="G130" s="153"/>
      <c r="H130" s="153"/>
      <c r="I130" s="153"/>
      <c r="J130" s="153"/>
      <c r="K130" s="153"/>
    </row>
    <row r="131" spans="1:11" ht="12" x14ac:dyDescent="0.2">
      <c r="A131" s="162" t="s">
        <v>653</v>
      </c>
      <c r="B131" s="164">
        <v>3130</v>
      </c>
      <c r="C131" s="114"/>
      <c r="D131" s="159"/>
      <c r="E131" s="160"/>
      <c r="F131" s="114"/>
      <c r="G131" s="153"/>
      <c r="H131" s="153"/>
      <c r="I131" s="153"/>
      <c r="J131" s="153"/>
      <c r="K131" s="153"/>
    </row>
    <row r="132" spans="1:11" ht="12" x14ac:dyDescent="0.2">
      <c r="A132" s="162" t="s">
        <v>77</v>
      </c>
      <c r="B132" s="164">
        <v>3145</v>
      </c>
      <c r="C132" s="114"/>
      <c r="D132" s="159"/>
      <c r="E132" s="160"/>
      <c r="F132" s="114"/>
      <c r="G132" s="153"/>
      <c r="H132" s="153"/>
      <c r="I132" s="153"/>
      <c r="J132" s="153"/>
      <c r="K132" s="153"/>
    </row>
    <row r="133" spans="1:11" ht="12" x14ac:dyDescent="0.2">
      <c r="A133" s="162" t="s">
        <v>323</v>
      </c>
      <c r="B133" s="164">
        <v>3199</v>
      </c>
      <c r="C133" s="114"/>
      <c r="D133" s="152"/>
      <c r="E133" s="160"/>
      <c r="F133" s="114"/>
      <c r="G133" s="153"/>
      <c r="H133" s="153"/>
      <c r="I133" s="153"/>
      <c r="J133" s="153"/>
      <c r="K133" s="153"/>
    </row>
    <row r="134" spans="1:11" ht="12.75" thickBot="1" x14ac:dyDescent="0.25">
      <c r="A134" s="154" t="s">
        <v>104</v>
      </c>
      <c r="B134" s="165"/>
      <c r="C134" s="156">
        <f>SUM(C127:C133)</f>
        <v>0</v>
      </c>
      <c r="D134" s="156">
        <f>SUM(D127:D133)</f>
        <v>0</v>
      </c>
      <c r="E134" s="159"/>
      <c r="F134" s="156">
        <f>SUM(F127:F133)</f>
        <v>0</v>
      </c>
      <c r="G134" s="153"/>
      <c r="H134" s="153"/>
      <c r="I134" s="153"/>
      <c r="J134" s="153"/>
      <c r="K134" s="153"/>
    </row>
    <row r="135" spans="1:11" ht="15.75" customHeight="1" thickTop="1" x14ac:dyDescent="0.2">
      <c r="A135" s="419" t="s">
        <v>423</v>
      </c>
      <c r="B135" s="166"/>
      <c r="C135" s="167"/>
      <c r="D135" s="167"/>
      <c r="E135" s="159"/>
      <c r="F135" s="159"/>
      <c r="G135" s="153"/>
      <c r="H135" s="153"/>
      <c r="I135" s="153"/>
      <c r="J135" s="153"/>
      <c r="K135" s="153"/>
    </row>
    <row r="136" spans="1:11" ht="12" x14ac:dyDescent="0.2">
      <c r="A136" s="168" t="s">
        <v>41</v>
      </c>
      <c r="B136" s="169">
        <v>3200</v>
      </c>
      <c r="C136" s="114"/>
      <c r="D136" s="114"/>
      <c r="E136" s="171"/>
      <c r="F136" s="171"/>
      <c r="G136" s="114"/>
      <c r="H136" s="172"/>
      <c r="I136" s="172"/>
      <c r="J136" s="172"/>
      <c r="K136" s="172"/>
    </row>
    <row r="137" spans="1:11" ht="12" x14ac:dyDescent="0.2">
      <c r="A137" s="168" t="s">
        <v>42</v>
      </c>
      <c r="B137" s="169">
        <v>3220</v>
      </c>
      <c r="C137" s="114"/>
      <c r="D137" s="114"/>
      <c r="E137" s="171"/>
      <c r="F137" s="171"/>
      <c r="G137" s="114"/>
      <c r="H137" s="172"/>
      <c r="I137" s="172"/>
      <c r="J137" s="172"/>
      <c r="K137" s="172"/>
    </row>
    <row r="138" spans="1:11" ht="12" x14ac:dyDescent="0.2">
      <c r="A138" s="168" t="s">
        <v>356</v>
      </c>
      <c r="B138" s="169">
        <v>3225</v>
      </c>
      <c r="C138" s="114"/>
      <c r="D138" s="114"/>
      <c r="E138" s="171"/>
      <c r="F138" s="171"/>
      <c r="G138" s="114"/>
      <c r="H138" s="172"/>
      <c r="I138" s="172"/>
      <c r="J138" s="172"/>
      <c r="K138" s="172"/>
    </row>
    <row r="139" spans="1:11" ht="12" x14ac:dyDescent="0.2">
      <c r="A139" s="168" t="s">
        <v>357</v>
      </c>
      <c r="B139" s="169">
        <v>3235</v>
      </c>
      <c r="C139" s="114">
        <v>10000</v>
      </c>
      <c r="D139" s="114"/>
      <c r="E139" s="171"/>
      <c r="F139" s="171"/>
      <c r="G139" s="114"/>
      <c r="H139" s="172"/>
      <c r="I139" s="172"/>
      <c r="J139" s="172"/>
      <c r="K139" s="172"/>
    </row>
    <row r="140" spans="1:11" ht="12" x14ac:dyDescent="0.2">
      <c r="A140" s="174" t="s">
        <v>358</v>
      </c>
      <c r="B140" s="169">
        <v>3240</v>
      </c>
      <c r="C140" s="114"/>
      <c r="D140" s="114"/>
      <c r="E140" s="171"/>
      <c r="F140" s="171"/>
      <c r="G140" s="114"/>
      <c r="H140" s="172"/>
      <c r="I140" s="172"/>
      <c r="J140" s="172"/>
      <c r="K140" s="172"/>
    </row>
    <row r="141" spans="1:11" ht="12" x14ac:dyDescent="0.2">
      <c r="A141" s="168" t="s">
        <v>359</v>
      </c>
      <c r="B141" s="169">
        <v>3270</v>
      </c>
      <c r="C141" s="114"/>
      <c r="D141" s="114"/>
      <c r="E141" s="171"/>
      <c r="F141" s="171"/>
      <c r="G141" s="114"/>
      <c r="H141" s="172"/>
      <c r="I141" s="172"/>
      <c r="J141" s="172"/>
      <c r="K141" s="172"/>
    </row>
    <row r="142" spans="1:11" ht="12" x14ac:dyDescent="0.2">
      <c r="A142" s="168" t="s">
        <v>383</v>
      </c>
      <c r="B142" s="169">
        <v>3299</v>
      </c>
      <c r="C142" s="114"/>
      <c r="D142" s="114"/>
      <c r="E142" s="171"/>
      <c r="F142" s="171"/>
      <c r="G142" s="114"/>
      <c r="H142" s="172"/>
      <c r="I142" s="172"/>
      <c r="J142" s="172"/>
      <c r="K142" s="172"/>
    </row>
    <row r="143" spans="1:11" ht="12.75" thickBot="1" x14ac:dyDescent="0.25">
      <c r="A143" s="175" t="s">
        <v>105</v>
      </c>
      <c r="B143" s="176"/>
      <c r="C143" s="177">
        <f>SUM(C136:C142)</f>
        <v>10000</v>
      </c>
      <c r="D143" s="177">
        <f>SUM(D136:D142)</f>
        <v>0</v>
      </c>
      <c r="E143" s="171"/>
      <c r="F143" s="171"/>
      <c r="G143" s="177">
        <f>SUM(G136:G142)</f>
        <v>0</v>
      </c>
      <c r="H143" s="172"/>
      <c r="I143" s="172"/>
      <c r="J143" s="172"/>
      <c r="K143" s="172"/>
    </row>
    <row r="144" spans="1:11" ht="15.75" customHeight="1" thickTop="1" x14ac:dyDescent="0.2">
      <c r="A144" s="419" t="s">
        <v>508</v>
      </c>
      <c r="B144" s="178"/>
      <c r="C144" s="179"/>
      <c r="D144" s="180"/>
      <c r="E144" s="171"/>
      <c r="F144" s="171"/>
      <c r="G144" s="179"/>
      <c r="H144" s="172"/>
      <c r="I144" s="172"/>
      <c r="J144" s="172"/>
      <c r="K144" s="172"/>
    </row>
    <row r="145" spans="1:11" ht="12" x14ac:dyDescent="0.2">
      <c r="A145" s="168" t="s">
        <v>14</v>
      </c>
      <c r="B145" s="169">
        <v>3305</v>
      </c>
      <c r="C145" s="170"/>
      <c r="D145" s="171"/>
      <c r="E145" s="171"/>
      <c r="F145" s="171"/>
      <c r="G145" s="181"/>
      <c r="H145" s="172"/>
      <c r="I145" s="172"/>
      <c r="J145" s="172"/>
      <c r="K145" s="172"/>
    </row>
    <row r="146" spans="1:11" ht="12" x14ac:dyDescent="0.2">
      <c r="A146" s="168" t="s">
        <v>372</v>
      </c>
      <c r="B146" s="169">
        <v>3310</v>
      </c>
      <c r="C146" s="173"/>
      <c r="D146" s="171"/>
      <c r="E146" s="171"/>
      <c r="F146" s="171"/>
      <c r="G146" s="182"/>
      <c r="H146" s="172"/>
      <c r="I146" s="172"/>
      <c r="J146" s="172"/>
      <c r="K146" s="172"/>
    </row>
    <row r="147" spans="1:11" ht="12.75" thickBot="1" x14ac:dyDescent="0.25">
      <c r="A147" s="175" t="s">
        <v>106</v>
      </c>
      <c r="B147" s="183"/>
      <c r="C147" s="184">
        <f>SUM(C145:C146)</f>
        <v>0</v>
      </c>
      <c r="D147" s="171"/>
      <c r="E147" s="171"/>
      <c r="F147" s="171"/>
      <c r="G147" s="177">
        <f>SUM(G145:G146)</f>
        <v>0</v>
      </c>
      <c r="H147" s="172"/>
      <c r="I147" s="172"/>
      <c r="J147" s="172"/>
      <c r="K147" s="172"/>
    </row>
    <row r="148" spans="1:11" ht="13.5" thickTop="1" thickBot="1" x14ac:dyDescent="0.25">
      <c r="A148" s="185" t="s">
        <v>123</v>
      </c>
      <c r="B148" s="186">
        <v>3360</v>
      </c>
      <c r="C148" s="1510">
        <v>500</v>
      </c>
      <c r="D148" s="171"/>
      <c r="E148" s="171"/>
      <c r="F148" s="171"/>
      <c r="G148" s="172"/>
      <c r="H148" s="172"/>
      <c r="I148" s="172"/>
      <c r="J148" s="172"/>
      <c r="K148" s="172"/>
    </row>
    <row r="149" spans="1:11" ht="13.5" thickTop="1" thickBot="1" x14ac:dyDescent="0.25">
      <c r="A149" s="188" t="s">
        <v>388</v>
      </c>
      <c r="B149" s="189">
        <v>3365</v>
      </c>
      <c r="C149" s="187"/>
      <c r="D149" s="1510"/>
      <c r="E149" s="171"/>
      <c r="F149" s="171"/>
      <c r="G149" s="190"/>
      <c r="H149" s="172"/>
      <c r="I149" s="172"/>
      <c r="J149" s="172"/>
      <c r="K149" s="172"/>
    </row>
    <row r="150" spans="1:11" ht="13.5" thickTop="1" thickBot="1" x14ac:dyDescent="0.25">
      <c r="A150" s="191" t="s">
        <v>124</v>
      </c>
      <c r="B150" s="169">
        <v>3370</v>
      </c>
      <c r="C150" s="187">
        <v>1800</v>
      </c>
      <c r="D150" s="187"/>
      <c r="E150" s="171"/>
      <c r="F150" s="171"/>
      <c r="G150" s="172"/>
      <c r="H150" s="172"/>
      <c r="I150" s="172"/>
      <c r="J150" s="172"/>
      <c r="K150" s="172"/>
    </row>
    <row r="151" spans="1:11" ht="13.5" thickTop="1" thickBot="1" x14ac:dyDescent="0.25">
      <c r="A151" s="192" t="s">
        <v>15</v>
      </c>
      <c r="B151" s="193">
        <v>3410</v>
      </c>
      <c r="C151" s="187"/>
      <c r="D151" s="187"/>
      <c r="E151" s="1510"/>
      <c r="F151" s="1510"/>
      <c r="G151" s="1510"/>
      <c r="H151" s="1510"/>
      <c r="I151" s="1510"/>
      <c r="J151" s="1510"/>
      <c r="K151" s="1510"/>
    </row>
    <row r="152" spans="1:11" ht="13.5" thickTop="1" thickBot="1" x14ac:dyDescent="0.25">
      <c r="A152" s="192" t="s">
        <v>16</v>
      </c>
      <c r="B152" s="189">
        <v>3499</v>
      </c>
      <c r="C152" s="1511"/>
      <c r="D152" s="1512"/>
      <c r="E152" s="187"/>
      <c r="F152" s="187"/>
      <c r="G152" s="187"/>
      <c r="H152" s="187"/>
      <c r="I152" s="187"/>
      <c r="J152" s="187"/>
      <c r="K152" s="187"/>
    </row>
    <row r="153" spans="1:11" ht="15.75" customHeight="1" thickTop="1" x14ac:dyDescent="0.2">
      <c r="A153" s="420" t="s">
        <v>509</v>
      </c>
      <c r="B153" s="195"/>
      <c r="C153" s="196"/>
      <c r="D153" s="196"/>
      <c r="E153" s="197"/>
      <c r="F153" s="1513"/>
      <c r="G153" s="198"/>
      <c r="H153" s="198"/>
      <c r="I153" s="198"/>
      <c r="J153" s="198"/>
      <c r="K153" s="198"/>
    </row>
    <row r="154" spans="1:11" ht="12" x14ac:dyDescent="0.2">
      <c r="A154" s="192" t="s">
        <v>654</v>
      </c>
      <c r="B154" s="199">
        <v>3500</v>
      </c>
      <c r="C154" s="173"/>
      <c r="D154" s="173"/>
      <c r="E154" s="197"/>
      <c r="F154" s="173">
        <v>66500</v>
      </c>
      <c r="G154" s="173"/>
      <c r="H154" s="198"/>
      <c r="I154" s="198"/>
      <c r="J154" s="198"/>
      <c r="K154" s="198"/>
    </row>
    <row r="155" spans="1:11" ht="12" x14ac:dyDescent="0.2">
      <c r="A155" s="192" t="s">
        <v>452</v>
      </c>
      <c r="B155" s="193">
        <v>3510</v>
      </c>
      <c r="C155" s="173"/>
      <c r="D155" s="173"/>
      <c r="E155" s="197"/>
      <c r="F155" s="173">
        <v>43000</v>
      </c>
      <c r="G155" s="173"/>
      <c r="H155" s="198"/>
      <c r="I155" s="198"/>
      <c r="J155" s="198"/>
      <c r="K155" s="198"/>
    </row>
    <row r="156" spans="1:11" ht="12" x14ac:dyDescent="0.2">
      <c r="A156" s="192" t="s">
        <v>460</v>
      </c>
      <c r="B156" s="193">
        <v>3599</v>
      </c>
      <c r="C156" s="173"/>
      <c r="D156" s="173"/>
      <c r="E156" s="197"/>
      <c r="F156" s="173"/>
      <c r="G156" s="173"/>
      <c r="H156" s="198"/>
      <c r="I156" s="198"/>
      <c r="J156" s="198"/>
      <c r="K156" s="198"/>
    </row>
    <row r="157" spans="1:11" ht="12.75" thickBot="1" x14ac:dyDescent="0.25">
      <c r="A157" s="200" t="s">
        <v>113</v>
      </c>
      <c r="B157" s="201"/>
      <c r="C157" s="202">
        <f>SUM(C154:C156)</f>
        <v>0</v>
      </c>
      <c r="D157" s="202">
        <f>SUM(D154:D156)</f>
        <v>0</v>
      </c>
      <c r="E157" s="197"/>
      <c r="F157" s="202">
        <f>SUM(F154:F156)</f>
        <v>109500</v>
      </c>
      <c r="G157" s="202">
        <f>SUM(G154:G156)</f>
        <v>0</v>
      </c>
      <c r="H157" s="198"/>
      <c r="I157" s="198"/>
      <c r="J157" s="198"/>
      <c r="K157" s="198"/>
    </row>
    <row r="158" spans="1:11" ht="13.5" thickTop="1" thickBot="1" x14ac:dyDescent="0.25">
      <c r="A158" s="203" t="s">
        <v>403</v>
      </c>
      <c r="B158" s="204">
        <v>3610</v>
      </c>
      <c r="C158" s="187"/>
      <c r="D158" s="197"/>
      <c r="E158" s="197"/>
      <c r="F158" s="197"/>
      <c r="G158" s="198"/>
      <c r="H158" s="198"/>
      <c r="I158" s="198"/>
      <c r="J158" s="198"/>
      <c r="K158" s="198"/>
    </row>
    <row r="159" spans="1:11" ht="13.5" thickTop="1" thickBot="1" x14ac:dyDescent="0.25">
      <c r="A159" s="205" t="s">
        <v>245</v>
      </c>
      <c r="B159" s="189">
        <v>3660</v>
      </c>
      <c r="C159" s="187"/>
      <c r="D159" s="194"/>
      <c r="E159" s="197"/>
      <c r="F159" s="194"/>
      <c r="G159" s="194"/>
      <c r="H159" s="198"/>
      <c r="I159" s="198"/>
      <c r="J159" s="198"/>
      <c r="K159" s="198"/>
    </row>
    <row r="160" spans="1:11" ht="13.5" thickTop="1" thickBot="1" x14ac:dyDescent="0.25">
      <c r="A160" s="206" t="s">
        <v>404</v>
      </c>
      <c r="B160" s="189">
        <v>3695</v>
      </c>
      <c r="C160" s="187"/>
      <c r="D160" s="208"/>
      <c r="E160" s="208"/>
      <c r="F160" s="194"/>
      <c r="G160" s="194"/>
      <c r="H160" s="209"/>
      <c r="I160" s="209"/>
      <c r="J160" s="209"/>
      <c r="K160" s="209"/>
    </row>
    <row r="161" spans="1:11" ht="13.5" thickTop="1" thickBot="1" x14ac:dyDescent="0.25">
      <c r="A161" s="210" t="s">
        <v>405</v>
      </c>
      <c r="B161" s="211">
        <v>3705</v>
      </c>
      <c r="C161" s="187">
        <v>69000</v>
      </c>
      <c r="D161" s="187"/>
      <c r="E161" s="208"/>
      <c r="F161" s="194"/>
      <c r="G161" s="194"/>
      <c r="H161" s="209"/>
      <c r="I161" s="209"/>
      <c r="J161" s="209"/>
      <c r="K161" s="209"/>
    </row>
    <row r="162" spans="1:11" ht="13.5" thickTop="1" thickBot="1" x14ac:dyDescent="0.25">
      <c r="A162" s="210" t="s">
        <v>437</v>
      </c>
      <c r="B162" s="211">
        <v>3766</v>
      </c>
      <c r="C162" s="187"/>
      <c r="D162" s="187"/>
      <c r="E162" s="208"/>
      <c r="F162" s="194"/>
      <c r="G162" s="194"/>
      <c r="H162" s="209"/>
      <c r="I162" s="209"/>
      <c r="J162" s="209"/>
      <c r="K162" s="209"/>
    </row>
    <row r="163" spans="1:11" ht="13.5" thickTop="1" thickBot="1" x14ac:dyDescent="0.25">
      <c r="A163" s="210" t="s">
        <v>66</v>
      </c>
      <c r="B163" s="211">
        <v>3767</v>
      </c>
      <c r="C163" s="187"/>
      <c r="D163" s="187"/>
      <c r="E163" s="208"/>
      <c r="F163" s="194"/>
      <c r="G163" s="194"/>
      <c r="H163" s="209"/>
      <c r="I163" s="209"/>
      <c r="J163" s="209"/>
      <c r="K163" s="209"/>
    </row>
    <row r="164" spans="1:11" ht="13.5" thickTop="1" thickBot="1" x14ac:dyDescent="0.25">
      <c r="A164" s="210" t="s">
        <v>115</v>
      </c>
      <c r="B164" s="211">
        <v>3775</v>
      </c>
      <c r="C164" s="187"/>
      <c r="D164" s="187"/>
      <c r="E164" s="212"/>
      <c r="F164" s="194"/>
      <c r="G164" s="194"/>
      <c r="H164" s="213"/>
      <c r="I164" s="209"/>
      <c r="J164" s="209"/>
      <c r="K164" s="213"/>
    </row>
    <row r="165" spans="1:11" ht="13.5" thickTop="1" thickBot="1" x14ac:dyDescent="0.25">
      <c r="A165" s="210" t="s">
        <v>655</v>
      </c>
      <c r="B165" s="211">
        <v>3780</v>
      </c>
      <c r="C165" s="187"/>
      <c r="D165" s="187"/>
      <c r="E165" s="207"/>
      <c r="F165" s="194"/>
      <c r="G165" s="194"/>
      <c r="H165" s="207"/>
      <c r="I165" s="209"/>
      <c r="J165" s="209"/>
      <c r="K165" s="207"/>
    </row>
    <row r="166" spans="1:11" ht="13.5" thickTop="1" thickBot="1" x14ac:dyDescent="0.25">
      <c r="A166" s="214" t="s">
        <v>67</v>
      </c>
      <c r="B166" s="215">
        <v>3815</v>
      </c>
      <c r="C166" s="187"/>
      <c r="D166" s="217"/>
      <c r="E166" s="217"/>
      <c r="F166" s="216"/>
      <c r="G166" s="218"/>
      <c r="H166" s="218"/>
      <c r="I166" s="218"/>
      <c r="J166" s="218"/>
      <c r="K166" s="218"/>
    </row>
    <row r="167" spans="1:11" ht="13.5" thickTop="1" thickBot="1" x14ac:dyDescent="0.25">
      <c r="A167" s="214" t="s">
        <v>371</v>
      </c>
      <c r="B167" s="219">
        <v>3825</v>
      </c>
      <c r="C167" s="187"/>
      <c r="D167" s="217"/>
      <c r="E167" s="217"/>
      <c r="F167" s="216"/>
      <c r="G167" s="218"/>
      <c r="H167" s="218"/>
      <c r="I167" s="218"/>
      <c r="J167" s="218"/>
      <c r="K167" s="218"/>
    </row>
    <row r="168" spans="1:11" ht="13.5" thickTop="1" thickBot="1" x14ac:dyDescent="0.25">
      <c r="A168" s="220" t="s">
        <v>43</v>
      </c>
      <c r="B168" s="215">
        <v>3920</v>
      </c>
      <c r="C168" s="217"/>
      <c r="D168" s="221"/>
      <c r="E168" s="218"/>
      <c r="F168" s="218"/>
      <c r="G168" s="218"/>
      <c r="H168" s="221"/>
      <c r="I168" s="218"/>
      <c r="J168" s="218"/>
      <c r="K168" s="208"/>
    </row>
    <row r="169" spans="1:11" ht="13.5" thickTop="1" thickBot="1" x14ac:dyDescent="0.25">
      <c r="A169" s="214" t="s">
        <v>17</v>
      </c>
      <c r="B169" s="215">
        <v>3925</v>
      </c>
      <c r="C169" s="208"/>
      <c r="D169" s="216">
        <v>50000</v>
      </c>
      <c r="E169" s="208"/>
      <c r="F169" s="208"/>
      <c r="G169" s="218"/>
      <c r="H169" s="222"/>
      <c r="I169" s="218"/>
      <c r="J169" s="218"/>
      <c r="K169" s="221"/>
    </row>
    <row r="170" spans="1:11" ht="13.5" thickTop="1" thickBot="1" x14ac:dyDescent="0.25">
      <c r="A170" s="220" t="s">
        <v>422</v>
      </c>
      <c r="B170" s="223">
        <v>3999</v>
      </c>
      <c r="C170" s="221"/>
      <c r="D170" s="221"/>
      <c r="E170" s="221"/>
      <c r="F170" s="221"/>
      <c r="G170" s="221"/>
      <c r="H170" s="221"/>
      <c r="I170" s="221"/>
      <c r="J170" s="221"/>
      <c r="K170" s="221"/>
    </row>
    <row r="171" spans="1:11" ht="13.5" thickTop="1" thickBot="1" x14ac:dyDescent="0.25">
      <c r="A171" s="224" t="s">
        <v>107</v>
      </c>
      <c r="B171" s="427"/>
      <c r="C171" s="225">
        <f t="shared" ref="C171:K171" si="6">SUM(C134,C143,C147:C152,C157:C170)</f>
        <v>81300</v>
      </c>
      <c r="D171" s="225">
        <f t="shared" si="6"/>
        <v>50000</v>
      </c>
      <c r="E171" s="225">
        <f t="shared" si="6"/>
        <v>0</v>
      </c>
      <c r="F171" s="225">
        <f t="shared" si="6"/>
        <v>109500</v>
      </c>
      <c r="G171" s="225">
        <f t="shared" si="6"/>
        <v>0</v>
      </c>
      <c r="H171" s="225">
        <f t="shared" si="6"/>
        <v>0</v>
      </c>
      <c r="I171" s="225">
        <f t="shared" si="6"/>
        <v>0</v>
      </c>
      <c r="J171" s="225">
        <f t="shared" si="6"/>
        <v>0</v>
      </c>
      <c r="K171" s="225">
        <f t="shared" si="6"/>
        <v>0</v>
      </c>
    </row>
    <row r="172" spans="1:11" ht="13.5" thickTop="1" thickBot="1" x14ac:dyDescent="0.25">
      <c r="A172" s="226" t="s">
        <v>493</v>
      </c>
      <c r="B172" s="227">
        <v>3000</v>
      </c>
      <c r="C172" s="228">
        <f t="shared" ref="C172:K172" si="7">SUM(C124,C171)</f>
        <v>944300</v>
      </c>
      <c r="D172" s="228">
        <f t="shared" si="7"/>
        <v>50000</v>
      </c>
      <c r="E172" s="228">
        <f t="shared" si="7"/>
        <v>0</v>
      </c>
      <c r="F172" s="228">
        <f t="shared" si="7"/>
        <v>169500</v>
      </c>
      <c r="G172" s="228">
        <f t="shared" si="7"/>
        <v>0</v>
      </c>
      <c r="H172" s="228">
        <f t="shared" si="7"/>
        <v>0</v>
      </c>
      <c r="I172" s="228">
        <f t="shared" si="7"/>
        <v>0</v>
      </c>
      <c r="J172" s="228">
        <f t="shared" si="7"/>
        <v>0</v>
      </c>
      <c r="K172" s="228">
        <f t="shared" si="7"/>
        <v>0</v>
      </c>
    </row>
    <row r="173" spans="1:11" ht="16.7" customHeight="1" thickTop="1" x14ac:dyDescent="0.2">
      <c r="A173" s="229" t="s">
        <v>696</v>
      </c>
      <c r="B173" s="428"/>
      <c r="C173" s="230"/>
      <c r="D173" s="230"/>
      <c r="E173" s="230"/>
      <c r="F173" s="230"/>
      <c r="G173" s="231"/>
      <c r="H173" s="231"/>
      <c r="I173" s="231"/>
      <c r="J173" s="231"/>
      <c r="K173" s="232"/>
    </row>
    <row r="174" spans="1:11" ht="24" customHeight="1" x14ac:dyDescent="0.2">
      <c r="A174" s="1768" t="s">
        <v>824</v>
      </c>
      <c r="B174" s="1769"/>
      <c r="C174" s="233"/>
      <c r="D174" s="234"/>
      <c r="E174" s="234"/>
      <c r="F174" s="234"/>
      <c r="G174" s="235"/>
      <c r="H174" s="235"/>
      <c r="I174" s="235"/>
      <c r="J174" s="235"/>
      <c r="K174" s="236"/>
    </row>
    <row r="175" spans="1:11" ht="12" x14ac:dyDescent="0.2">
      <c r="A175" s="237" t="s">
        <v>260</v>
      </c>
      <c r="B175" s="238">
        <v>4001</v>
      </c>
      <c r="C175" s="173"/>
      <c r="D175" s="173"/>
      <c r="E175" s="173"/>
      <c r="F175" s="173"/>
      <c r="G175" s="173"/>
      <c r="H175" s="173"/>
      <c r="I175" s="173"/>
      <c r="J175" s="173"/>
      <c r="K175" s="173"/>
    </row>
    <row r="176" spans="1:11" ht="22.5" x14ac:dyDescent="0.2">
      <c r="A176" s="241" t="s">
        <v>494</v>
      </c>
      <c r="B176" s="242">
        <v>4009</v>
      </c>
      <c r="C176" s="170"/>
      <c r="D176" s="170"/>
      <c r="E176" s="170"/>
      <c r="F176" s="170"/>
      <c r="G176" s="170"/>
      <c r="H176" s="170"/>
      <c r="I176" s="170"/>
      <c r="J176" s="170"/>
      <c r="K176" s="170"/>
    </row>
    <row r="177" spans="1:11" ht="13.5" thickBot="1" x14ac:dyDescent="0.25">
      <c r="A177" s="1770" t="s">
        <v>373</v>
      </c>
      <c r="B177" s="1771"/>
      <c r="C177" s="243">
        <f>SUM(C175:C176)</f>
        <v>0</v>
      </c>
      <c r="D177" s="243">
        <f t="shared" ref="D177:K177" si="8">SUM(D175:D176)</f>
        <v>0</v>
      </c>
      <c r="E177" s="243">
        <f t="shared" si="8"/>
        <v>0</v>
      </c>
      <c r="F177" s="243">
        <f t="shared" si="8"/>
        <v>0</v>
      </c>
      <c r="G177" s="243">
        <f t="shared" si="8"/>
        <v>0</v>
      </c>
      <c r="H177" s="243">
        <f t="shared" si="8"/>
        <v>0</v>
      </c>
      <c r="I177" s="243">
        <f t="shared" si="8"/>
        <v>0</v>
      </c>
      <c r="J177" s="243">
        <f t="shared" si="8"/>
        <v>0</v>
      </c>
      <c r="K177" s="243">
        <f t="shared" si="8"/>
        <v>0</v>
      </c>
    </row>
    <row r="178" spans="1:11" ht="22.5" customHeight="1" thickTop="1" x14ac:dyDescent="0.2">
      <c r="A178" s="1768" t="s">
        <v>825</v>
      </c>
      <c r="B178" s="1769"/>
      <c r="C178" s="244"/>
      <c r="D178" s="245"/>
      <c r="E178" s="245"/>
      <c r="F178" s="245"/>
      <c r="G178" s="246"/>
      <c r="H178" s="246"/>
      <c r="I178" s="246"/>
      <c r="J178" s="246"/>
      <c r="K178" s="246"/>
    </row>
    <row r="179" spans="1:11" ht="12" x14ac:dyDescent="0.2">
      <c r="A179" s="247" t="s">
        <v>262</v>
      </c>
      <c r="B179" s="238">
        <v>4045</v>
      </c>
      <c r="C179" s="239"/>
      <c r="D179" s="245"/>
      <c r="E179" s="245"/>
      <c r="F179" s="245"/>
      <c r="G179" s="246"/>
      <c r="H179" s="246"/>
      <c r="I179" s="246"/>
      <c r="J179" s="246"/>
      <c r="K179" s="246"/>
    </row>
    <row r="180" spans="1:11" ht="12" x14ac:dyDescent="0.2">
      <c r="A180" s="247" t="s">
        <v>263</v>
      </c>
      <c r="B180" s="238">
        <v>4050</v>
      </c>
      <c r="C180" s="173"/>
      <c r="D180" s="173"/>
      <c r="E180" s="245"/>
      <c r="F180" s="245"/>
      <c r="G180" s="246"/>
      <c r="H180" s="240"/>
      <c r="I180" s="246"/>
      <c r="J180" s="246"/>
      <c r="K180" s="246"/>
    </row>
    <row r="181" spans="1:11" ht="12" x14ac:dyDescent="0.2">
      <c r="A181" s="247" t="s">
        <v>264</v>
      </c>
      <c r="B181" s="238">
        <v>4060</v>
      </c>
      <c r="C181" s="173"/>
      <c r="D181" s="173"/>
      <c r="E181" s="248"/>
      <c r="F181" s="173"/>
      <c r="G181" s="173"/>
      <c r="H181" s="173"/>
      <c r="I181" s="246"/>
      <c r="J181" s="246"/>
      <c r="K181" s="249"/>
    </row>
    <row r="182" spans="1:11" ht="22.5" x14ac:dyDescent="0.2">
      <c r="A182" s="250" t="s">
        <v>826</v>
      </c>
      <c r="B182" s="242">
        <v>4090</v>
      </c>
      <c r="C182" s="173"/>
      <c r="D182" s="173"/>
      <c r="E182" s="248"/>
      <c r="F182" s="173"/>
      <c r="G182" s="173"/>
      <c r="H182" s="173"/>
      <c r="I182" s="246"/>
      <c r="J182" s="246"/>
      <c r="K182" s="240"/>
    </row>
    <row r="183" spans="1:11" ht="12.75" thickBot="1" x14ac:dyDescent="0.25">
      <c r="A183" s="251" t="s">
        <v>758</v>
      </c>
      <c r="B183" s="252"/>
      <c r="C183" s="243">
        <f>SUM(C179:C182)</f>
        <v>0</v>
      </c>
      <c r="D183" s="243">
        <f>SUM(D179:D182)</f>
        <v>0</v>
      </c>
      <c r="E183" s="248"/>
      <c r="F183" s="243">
        <f>SUM(F179:F182)</f>
        <v>0</v>
      </c>
      <c r="G183" s="243">
        <f>SUM(G179:G182)</f>
        <v>0</v>
      </c>
      <c r="H183" s="243">
        <f>SUM(H179:H182)</f>
        <v>0</v>
      </c>
      <c r="I183" s="246"/>
      <c r="J183" s="246"/>
      <c r="K183" s="243">
        <f>SUM(K179:K182)</f>
        <v>0</v>
      </c>
    </row>
    <row r="184" spans="1:11" ht="22.5" customHeight="1" thickTop="1" x14ac:dyDescent="0.2">
      <c r="A184" s="1772" t="s">
        <v>827</v>
      </c>
      <c r="B184" s="1773"/>
      <c r="C184" s="245"/>
      <c r="D184" s="245"/>
      <c r="E184" s="248"/>
      <c r="F184" s="245"/>
      <c r="G184" s="246"/>
      <c r="H184" s="246"/>
      <c r="I184" s="246"/>
      <c r="J184" s="246"/>
      <c r="K184" s="246"/>
    </row>
    <row r="185" spans="1:11" ht="15.75" customHeight="1" x14ac:dyDescent="0.2">
      <c r="A185" s="421" t="s">
        <v>727</v>
      </c>
      <c r="B185" s="253"/>
      <c r="C185" s="245"/>
      <c r="D185" s="245"/>
      <c r="E185" s="248"/>
      <c r="F185" s="245"/>
      <c r="G185" s="246"/>
      <c r="H185" s="246"/>
      <c r="I185" s="246"/>
      <c r="J185" s="246"/>
      <c r="K185" s="246"/>
    </row>
    <row r="186" spans="1:11" ht="12" x14ac:dyDescent="0.2">
      <c r="A186" s="237" t="s">
        <v>728</v>
      </c>
      <c r="B186" s="254">
        <v>4100</v>
      </c>
      <c r="C186" s="173"/>
      <c r="D186" s="173"/>
      <c r="E186" s="245"/>
      <c r="F186" s="173"/>
      <c r="G186" s="173"/>
      <c r="H186" s="246"/>
      <c r="I186" s="246"/>
      <c r="J186" s="246"/>
      <c r="K186" s="246"/>
    </row>
    <row r="187" spans="1:11" ht="12" x14ac:dyDescent="0.2">
      <c r="A187" s="237" t="s">
        <v>729</v>
      </c>
      <c r="B187" s="255" t="s">
        <v>567</v>
      </c>
      <c r="C187" s="173"/>
      <c r="D187" s="173"/>
      <c r="E187" s="245"/>
      <c r="F187" s="173"/>
      <c r="G187" s="173"/>
      <c r="H187" s="246"/>
      <c r="I187" s="246"/>
      <c r="J187" s="246"/>
      <c r="K187" s="246"/>
    </row>
    <row r="188" spans="1:11" ht="12" x14ac:dyDescent="0.2">
      <c r="A188" s="237" t="s">
        <v>730</v>
      </c>
      <c r="B188" s="255" t="s">
        <v>568</v>
      </c>
      <c r="C188" s="173">
        <v>3500</v>
      </c>
      <c r="D188" s="173"/>
      <c r="E188" s="245"/>
      <c r="F188" s="173"/>
      <c r="G188" s="173"/>
      <c r="H188" s="246"/>
      <c r="I188" s="246"/>
      <c r="J188" s="246"/>
      <c r="K188" s="246"/>
    </row>
    <row r="189" spans="1:11" ht="12" x14ac:dyDescent="0.2">
      <c r="A189" s="237" t="s">
        <v>731</v>
      </c>
      <c r="B189" s="255" t="s">
        <v>569</v>
      </c>
      <c r="C189" s="173"/>
      <c r="D189" s="173"/>
      <c r="E189" s="245"/>
      <c r="F189" s="173"/>
      <c r="G189" s="173"/>
      <c r="H189" s="246"/>
      <c r="I189" s="246"/>
      <c r="J189" s="246"/>
      <c r="K189" s="246"/>
    </row>
    <row r="190" spans="1:11" ht="12.75" thickBot="1" x14ac:dyDescent="0.25">
      <c r="A190" s="256" t="s">
        <v>732</v>
      </c>
      <c r="B190" s="125"/>
      <c r="C190" s="243">
        <f>SUM(C186:C189)</f>
        <v>3500</v>
      </c>
      <c r="D190" s="243">
        <f>SUM(D186:D189)</f>
        <v>0</v>
      </c>
      <c r="E190" s="245"/>
      <c r="F190" s="243">
        <f>SUM(F186:F189)</f>
        <v>0</v>
      </c>
      <c r="G190" s="243">
        <f>SUM(G186:G189)</f>
        <v>0</v>
      </c>
      <c r="H190" s="246"/>
      <c r="I190" s="246"/>
      <c r="J190" s="246"/>
      <c r="K190" s="246"/>
    </row>
    <row r="191" spans="1:11" ht="15.75" customHeight="1" thickTop="1" x14ac:dyDescent="0.2">
      <c r="A191" s="419" t="s">
        <v>563</v>
      </c>
      <c r="B191" s="257"/>
      <c r="C191" s="258"/>
      <c r="D191" s="245"/>
      <c r="E191" s="245"/>
      <c r="F191" s="245"/>
      <c r="G191" s="245"/>
      <c r="H191" s="246"/>
      <c r="I191" s="246"/>
      <c r="J191" s="246"/>
      <c r="K191" s="246"/>
    </row>
    <row r="192" spans="1:11" ht="12" x14ac:dyDescent="0.2">
      <c r="A192" s="259" t="s">
        <v>656</v>
      </c>
      <c r="B192" s="260" t="s">
        <v>510</v>
      </c>
      <c r="C192" s="173"/>
      <c r="D192" s="245"/>
      <c r="E192" s="245"/>
      <c r="F192" s="245"/>
      <c r="G192" s="173"/>
      <c r="H192" s="246"/>
      <c r="I192" s="246"/>
      <c r="J192" s="246"/>
      <c r="K192" s="246"/>
    </row>
    <row r="193" spans="1:11" ht="12" x14ac:dyDescent="0.2">
      <c r="A193" s="261" t="s">
        <v>390</v>
      </c>
      <c r="B193" s="262">
        <v>4210</v>
      </c>
      <c r="C193" s="173">
        <v>26000</v>
      </c>
      <c r="D193" s="263"/>
      <c r="E193" s="263"/>
      <c r="F193" s="263"/>
      <c r="G193" s="173"/>
      <c r="H193" s="264"/>
      <c r="I193" s="264"/>
      <c r="J193" s="264"/>
      <c r="K193" s="264"/>
    </row>
    <row r="194" spans="1:11" ht="12" x14ac:dyDescent="0.2">
      <c r="A194" s="261" t="s">
        <v>80</v>
      </c>
      <c r="B194" s="262">
        <v>4215</v>
      </c>
      <c r="C194" s="173"/>
      <c r="D194" s="263"/>
      <c r="E194" s="263"/>
      <c r="F194" s="263"/>
      <c r="G194" s="173"/>
      <c r="H194" s="264"/>
      <c r="I194" s="264"/>
      <c r="J194" s="264"/>
      <c r="K194" s="264"/>
    </row>
    <row r="195" spans="1:11" ht="12" x14ac:dyDescent="0.2">
      <c r="A195" s="261" t="s">
        <v>81</v>
      </c>
      <c r="B195" s="262">
        <v>4220</v>
      </c>
      <c r="C195" s="173">
        <v>20000</v>
      </c>
      <c r="D195" s="263"/>
      <c r="E195" s="263"/>
      <c r="F195" s="263"/>
      <c r="G195" s="173"/>
      <c r="H195" s="264"/>
      <c r="I195" s="264"/>
      <c r="J195" s="264"/>
      <c r="K195" s="264"/>
    </row>
    <row r="196" spans="1:11" ht="12" x14ac:dyDescent="0.2">
      <c r="A196" s="261" t="s">
        <v>18</v>
      </c>
      <c r="B196" s="262">
        <v>4225</v>
      </c>
      <c r="C196" s="173">
        <v>100000</v>
      </c>
      <c r="D196" s="263"/>
      <c r="E196" s="263"/>
      <c r="F196" s="263"/>
      <c r="G196" s="173"/>
      <c r="H196" s="264"/>
      <c r="I196" s="264"/>
      <c r="J196" s="264"/>
      <c r="K196" s="264"/>
    </row>
    <row r="197" spans="1:11" ht="12" x14ac:dyDescent="0.2">
      <c r="A197" s="261" t="s">
        <v>657</v>
      </c>
      <c r="B197" s="262">
        <v>4226</v>
      </c>
      <c r="C197" s="173"/>
      <c r="D197" s="263"/>
      <c r="E197" s="263"/>
      <c r="F197" s="263"/>
      <c r="G197" s="173"/>
      <c r="H197" s="264"/>
      <c r="I197" s="264"/>
      <c r="J197" s="264"/>
      <c r="K197" s="264"/>
    </row>
    <row r="198" spans="1:11" ht="12" x14ac:dyDescent="0.2">
      <c r="A198" s="261" t="s">
        <v>45</v>
      </c>
      <c r="B198" s="262">
        <v>4240</v>
      </c>
      <c r="C198" s="173"/>
      <c r="D198" s="263"/>
      <c r="E198" s="263"/>
      <c r="F198" s="263"/>
      <c r="G198" s="266"/>
      <c r="H198" s="264"/>
      <c r="I198" s="264"/>
      <c r="J198" s="264"/>
      <c r="K198" s="264"/>
    </row>
    <row r="199" spans="1:11" ht="12" x14ac:dyDescent="0.2">
      <c r="A199" s="261" t="s">
        <v>324</v>
      </c>
      <c r="B199" s="262">
        <v>4299</v>
      </c>
      <c r="C199" s="173"/>
      <c r="D199" s="263"/>
      <c r="E199" s="263"/>
      <c r="F199" s="263"/>
      <c r="G199" s="265"/>
      <c r="H199" s="264"/>
      <c r="I199" s="264"/>
      <c r="J199" s="264"/>
      <c r="K199" s="264"/>
    </row>
    <row r="200" spans="1:11" ht="12.75" thickBot="1" x14ac:dyDescent="0.25">
      <c r="A200" s="267" t="s">
        <v>100</v>
      </c>
      <c r="B200" s="268"/>
      <c r="C200" s="243">
        <f>SUM(C192:C199)</f>
        <v>146000</v>
      </c>
      <c r="D200" s="263"/>
      <c r="E200" s="263"/>
      <c r="F200" s="263"/>
      <c r="G200" s="269">
        <f>SUM(G192:G199)</f>
        <v>0</v>
      </c>
      <c r="H200" s="264"/>
      <c r="I200" s="264"/>
      <c r="J200" s="264"/>
      <c r="K200" s="264"/>
    </row>
    <row r="201" spans="1:11" ht="15.75" customHeight="1" thickTop="1" x14ac:dyDescent="0.2">
      <c r="A201" s="419" t="s">
        <v>511</v>
      </c>
      <c r="B201" s="270"/>
      <c r="C201" s="245"/>
      <c r="D201" s="263"/>
      <c r="E201" s="263"/>
      <c r="F201" s="263"/>
      <c r="G201" s="264"/>
      <c r="H201" s="264"/>
      <c r="I201" s="264"/>
      <c r="J201" s="264"/>
      <c r="K201" s="264"/>
    </row>
    <row r="202" spans="1:11" ht="12" x14ac:dyDescent="0.2">
      <c r="A202" s="261" t="s">
        <v>84</v>
      </c>
      <c r="B202" s="262">
        <v>4300</v>
      </c>
      <c r="C202" s="265">
        <v>91000</v>
      </c>
      <c r="D202" s="265"/>
      <c r="E202" s="263"/>
      <c r="F202" s="265"/>
      <c r="G202" s="265"/>
      <c r="H202" s="264"/>
      <c r="I202" s="264"/>
      <c r="J202" s="264"/>
      <c r="K202" s="264"/>
    </row>
    <row r="203" spans="1:11" ht="12" x14ac:dyDescent="0.2">
      <c r="A203" s="261" t="s">
        <v>85</v>
      </c>
      <c r="B203" s="262">
        <v>4305</v>
      </c>
      <c r="C203" s="265"/>
      <c r="D203" s="265"/>
      <c r="E203" s="263"/>
      <c r="F203" s="265"/>
      <c r="G203" s="265"/>
      <c r="H203" s="264"/>
      <c r="I203" s="264"/>
      <c r="J203" s="264"/>
      <c r="K203" s="264"/>
    </row>
    <row r="204" spans="1:11" ht="12" x14ac:dyDescent="0.2">
      <c r="A204" s="261" t="s">
        <v>549</v>
      </c>
      <c r="B204" s="262">
        <v>4340</v>
      </c>
      <c r="C204" s="265"/>
      <c r="D204" s="265"/>
      <c r="E204" s="263"/>
      <c r="F204" s="265"/>
      <c r="G204" s="265"/>
      <c r="H204" s="264"/>
      <c r="I204" s="264"/>
      <c r="J204" s="264"/>
      <c r="K204" s="264"/>
    </row>
    <row r="205" spans="1:11" ht="12" x14ac:dyDescent="0.2">
      <c r="A205" s="261" t="s">
        <v>384</v>
      </c>
      <c r="B205" s="262">
        <v>4399</v>
      </c>
      <c r="C205" s="265">
        <v>100000</v>
      </c>
      <c r="D205" s="265"/>
      <c r="E205" s="263"/>
      <c r="F205" s="265"/>
      <c r="G205" s="265"/>
      <c r="H205" s="264"/>
      <c r="I205" s="264"/>
      <c r="J205" s="264"/>
      <c r="K205" s="264"/>
    </row>
    <row r="206" spans="1:11" ht="12.75" thickBot="1" x14ac:dyDescent="0.25">
      <c r="A206" s="271" t="s">
        <v>108</v>
      </c>
      <c r="B206" s="272"/>
      <c r="C206" s="273">
        <f>SUM(C202:C205)</f>
        <v>191000</v>
      </c>
      <c r="D206" s="273">
        <f>SUM(D202:D205)</f>
        <v>0</v>
      </c>
      <c r="E206" s="263"/>
      <c r="F206" s="273">
        <f>SUM(F202:F205)</f>
        <v>0</v>
      </c>
      <c r="G206" s="273">
        <f>SUM(G202:G205)</f>
        <v>0</v>
      </c>
      <c r="H206" s="264"/>
      <c r="I206" s="264"/>
      <c r="J206" s="264"/>
      <c r="K206" s="264"/>
    </row>
    <row r="207" spans="1:11" ht="15.75" customHeight="1" thickTop="1" x14ac:dyDescent="0.2">
      <c r="A207" s="419" t="s">
        <v>512</v>
      </c>
      <c r="B207" s="274"/>
      <c r="C207" s="275"/>
      <c r="D207" s="275"/>
      <c r="E207" s="263"/>
      <c r="F207" s="275"/>
      <c r="G207" s="275"/>
      <c r="H207" s="264"/>
      <c r="I207" s="264"/>
      <c r="J207" s="264"/>
      <c r="K207" s="264"/>
    </row>
    <row r="208" spans="1:11" ht="12" x14ac:dyDescent="0.2">
      <c r="A208" s="276" t="s">
        <v>718</v>
      </c>
      <c r="B208" s="262">
        <v>4400</v>
      </c>
      <c r="C208" s="265">
        <v>1700</v>
      </c>
      <c r="D208" s="265"/>
      <c r="E208" s="263"/>
      <c r="F208" s="265"/>
      <c r="G208" s="265"/>
      <c r="H208" s="264"/>
      <c r="I208" s="264"/>
      <c r="J208" s="264"/>
      <c r="K208" s="264"/>
    </row>
    <row r="209" spans="1:11" ht="12" x14ac:dyDescent="0.2">
      <c r="A209" s="277" t="s">
        <v>733</v>
      </c>
      <c r="B209" s="189">
        <v>4421</v>
      </c>
      <c r="C209" s="265"/>
      <c r="D209" s="265"/>
      <c r="E209" s="263"/>
      <c r="F209" s="265"/>
      <c r="G209" s="265"/>
      <c r="H209" s="264"/>
      <c r="I209" s="264"/>
      <c r="J209" s="264"/>
      <c r="K209" s="264"/>
    </row>
    <row r="210" spans="1:11" ht="12" x14ac:dyDescent="0.2">
      <c r="A210" s="276" t="s">
        <v>467</v>
      </c>
      <c r="B210" s="262">
        <v>4499</v>
      </c>
      <c r="C210" s="265"/>
      <c r="D210" s="265"/>
      <c r="E210" s="263"/>
      <c r="F210" s="265"/>
      <c r="G210" s="265"/>
      <c r="H210" s="264"/>
      <c r="I210" s="264"/>
      <c r="J210" s="264"/>
      <c r="K210" s="264"/>
    </row>
    <row r="211" spans="1:11" ht="12.75" thickBot="1" x14ac:dyDescent="0.25">
      <c r="A211" s="278" t="s">
        <v>109</v>
      </c>
      <c r="B211" s="279"/>
      <c r="C211" s="280">
        <f>SUM(C208:C210)</f>
        <v>1700</v>
      </c>
      <c r="D211" s="280">
        <f>SUM(D208:D210)</f>
        <v>0</v>
      </c>
      <c r="E211" s="281"/>
      <c r="F211" s="280">
        <f>SUM(F208:F210)</f>
        <v>0</v>
      </c>
      <c r="G211" s="280">
        <f>SUM(G208:G210)</f>
        <v>0</v>
      </c>
      <c r="H211" s="282"/>
      <c r="I211" s="282"/>
      <c r="J211" s="282"/>
      <c r="K211" s="282"/>
    </row>
    <row r="212" spans="1:11" ht="15.75" customHeight="1" thickTop="1" x14ac:dyDescent="0.2">
      <c r="A212" s="422" t="s">
        <v>506</v>
      </c>
      <c r="B212" s="283"/>
      <c r="C212" s="284"/>
      <c r="D212" s="284"/>
      <c r="E212" s="281"/>
      <c r="F212" s="284"/>
      <c r="G212" s="284"/>
      <c r="H212" s="282"/>
      <c r="I212" s="282"/>
      <c r="J212" s="282"/>
      <c r="K212" s="282"/>
    </row>
    <row r="213" spans="1:11" ht="12" x14ac:dyDescent="0.2">
      <c r="A213" s="285" t="s">
        <v>21</v>
      </c>
      <c r="B213" s="286" t="s">
        <v>389</v>
      </c>
      <c r="C213" s="265">
        <v>2600</v>
      </c>
      <c r="D213" s="265"/>
      <c r="E213" s="281"/>
      <c r="F213" s="265"/>
      <c r="G213" s="265"/>
      <c r="H213" s="282"/>
      <c r="I213" s="282"/>
      <c r="J213" s="282"/>
      <c r="K213" s="282"/>
    </row>
    <row r="214" spans="1:11" ht="12" x14ac:dyDescent="0.2">
      <c r="A214" s="287" t="s">
        <v>19</v>
      </c>
      <c r="B214" s="288">
        <v>4605</v>
      </c>
      <c r="C214" s="265"/>
      <c r="D214" s="265"/>
      <c r="E214" s="281"/>
      <c r="F214" s="265"/>
      <c r="G214" s="265"/>
      <c r="H214" s="282"/>
      <c r="I214" s="282"/>
      <c r="J214" s="282"/>
      <c r="K214" s="282"/>
    </row>
    <row r="215" spans="1:11" ht="12" x14ac:dyDescent="0.2">
      <c r="A215" s="285" t="s">
        <v>658</v>
      </c>
      <c r="B215" s="288">
        <v>4620</v>
      </c>
      <c r="C215" s="265">
        <v>63000</v>
      </c>
      <c r="D215" s="265"/>
      <c r="E215" s="281"/>
      <c r="F215" s="265"/>
      <c r="G215" s="265"/>
      <c r="H215" s="282"/>
      <c r="I215" s="282"/>
      <c r="J215" s="282"/>
      <c r="K215" s="282"/>
    </row>
    <row r="216" spans="1:11" ht="12" x14ac:dyDescent="0.2">
      <c r="A216" s="289" t="s">
        <v>22</v>
      </c>
      <c r="B216" s="290">
        <v>4625</v>
      </c>
      <c r="C216" s="265"/>
      <c r="D216" s="265"/>
      <c r="E216" s="291"/>
      <c r="F216" s="265"/>
      <c r="G216" s="265"/>
      <c r="H216" s="292"/>
      <c r="I216" s="292"/>
      <c r="J216" s="292"/>
      <c r="K216" s="292"/>
    </row>
    <row r="217" spans="1:11" ht="12" x14ac:dyDescent="0.2">
      <c r="A217" s="289" t="s">
        <v>23</v>
      </c>
      <c r="B217" s="290">
        <v>4630</v>
      </c>
      <c r="C217" s="265"/>
      <c r="D217" s="265"/>
      <c r="E217" s="291"/>
      <c r="F217" s="265"/>
      <c r="G217" s="265"/>
      <c r="H217" s="292"/>
      <c r="I217" s="292"/>
      <c r="J217" s="292"/>
      <c r="K217" s="292"/>
    </row>
    <row r="218" spans="1:11" ht="12" x14ac:dyDescent="0.2">
      <c r="A218" s="293" t="s">
        <v>20</v>
      </c>
      <c r="B218" s="290">
        <v>4699</v>
      </c>
      <c r="C218" s="265"/>
      <c r="D218" s="265"/>
      <c r="E218" s="291"/>
      <c r="F218" s="265"/>
      <c r="G218" s="265"/>
      <c r="H218" s="292"/>
      <c r="I218" s="292"/>
      <c r="J218" s="292"/>
      <c r="K218" s="292"/>
    </row>
    <row r="219" spans="1:11" ht="12.75" thickBot="1" x14ac:dyDescent="0.25">
      <c r="A219" s="294" t="s">
        <v>110</v>
      </c>
      <c r="B219" s="429"/>
      <c r="C219" s="295">
        <f>SUM(C213:C218)</f>
        <v>65600</v>
      </c>
      <c r="D219" s="295">
        <f>SUM(D213:D218)</f>
        <v>0</v>
      </c>
      <c r="E219" s="291"/>
      <c r="F219" s="295">
        <f>SUM(F213:F218)</f>
        <v>0</v>
      </c>
      <c r="G219" s="295">
        <f>SUM(G213:G218)</f>
        <v>0</v>
      </c>
      <c r="H219" s="292"/>
      <c r="I219" s="292"/>
      <c r="J219" s="292"/>
      <c r="K219" s="292"/>
    </row>
    <row r="220" spans="1:11" ht="15.75" customHeight="1" thickTop="1" x14ac:dyDescent="0.2">
      <c r="A220" s="419" t="s">
        <v>382</v>
      </c>
      <c r="B220" s="296"/>
      <c r="C220" s="297"/>
      <c r="D220" s="297"/>
      <c r="E220" s="291"/>
      <c r="F220" s="291"/>
      <c r="G220" s="297"/>
      <c r="H220" s="292"/>
      <c r="I220" s="292"/>
      <c r="J220" s="292"/>
      <c r="K220" s="292"/>
    </row>
    <row r="221" spans="1:11" ht="12" x14ac:dyDescent="0.2">
      <c r="A221" s="298" t="s">
        <v>24</v>
      </c>
      <c r="B221" s="299">
        <v>4770</v>
      </c>
      <c r="C221" s="265"/>
      <c r="D221" s="265"/>
      <c r="E221" s="300"/>
      <c r="F221" s="300"/>
      <c r="G221" s="265"/>
      <c r="H221" s="302"/>
      <c r="I221" s="302"/>
      <c r="J221" s="302"/>
      <c r="K221" s="302"/>
    </row>
    <row r="222" spans="1:11" ht="12" x14ac:dyDescent="0.2">
      <c r="A222" s="298" t="s">
        <v>383</v>
      </c>
      <c r="B222" s="303">
        <v>4799</v>
      </c>
      <c r="C222" s="265"/>
      <c r="D222" s="265"/>
      <c r="E222" s="300"/>
      <c r="F222" s="300"/>
      <c r="G222" s="265"/>
      <c r="H222" s="302"/>
      <c r="I222" s="302"/>
      <c r="J222" s="302"/>
      <c r="K222" s="302"/>
    </row>
    <row r="223" spans="1:11" ht="12.75" thickBot="1" x14ac:dyDescent="0.25">
      <c r="A223" s="304" t="s">
        <v>114</v>
      </c>
      <c r="B223" s="305"/>
      <c r="C223" s="306">
        <f>SUM(C221:C222)</f>
        <v>0</v>
      </c>
      <c r="D223" s="306">
        <f>SUM(D221:D222)</f>
        <v>0</v>
      </c>
      <c r="E223" s="300"/>
      <c r="F223" s="300"/>
      <c r="G223" s="306">
        <f>SUM(G221:G222)</f>
        <v>0</v>
      </c>
      <c r="H223" s="302"/>
      <c r="I223" s="302"/>
      <c r="J223" s="302"/>
      <c r="K223" s="302"/>
    </row>
    <row r="224" spans="1:11" ht="13.5" thickTop="1" thickBot="1" x14ac:dyDescent="0.25">
      <c r="A224" s="307" t="s">
        <v>434</v>
      </c>
      <c r="B224" s="308">
        <v>4810</v>
      </c>
      <c r="C224" s="309"/>
      <c r="D224" s="309"/>
      <c r="E224" s="300"/>
      <c r="F224" s="300"/>
      <c r="G224" s="310"/>
      <c r="H224" s="302"/>
      <c r="I224" s="302"/>
      <c r="J224" s="302"/>
      <c r="K224" s="302"/>
    </row>
    <row r="225" spans="1:11" ht="12.75" thickTop="1" x14ac:dyDescent="0.2">
      <c r="A225" s="307" t="s">
        <v>527</v>
      </c>
      <c r="B225" s="308">
        <v>4850</v>
      </c>
      <c r="C225" s="265"/>
      <c r="D225" s="265"/>
      <c r="E225" s="301"/>
      <c r="F225" s="301"/>
      <c r="G225" s="311"/>
      <c r="H225" s="301"/>
      <c r="I225" s="302"/>
      <c r="J225" s="301"/>
      <c r="K225" s="301"/>
    </row>
    <row r="226" spans="1:11" ht="12" x14ac:dyDescent="0.2">
      <c r="A226" s="307" t="s">
        <v>528</v>
      </c>
      <c r="B226" s="308">
        <v>4851</v>
      </c>
      <c r="C226" s="265"/>
      <c r="D226" s="265"/>
      <c r="E226" s="312"/>
      <c r="F226" s="301"/>
      <c r="G226" s="301"/>
      <c r="H226" s="312"/>
      <c r="I226" s="302"/>
      <c r="J226" s="312"/>
      <c r="K226" s="312"/>
    </row>
    <row r="227" spans="1:11" ht="12" x14ac:dyDescent="0.2">
      <c r="A227" s="307" t="s">
        <v>529</v>
      </c>
      <c r="B227" s="308">
        <v>4852</v>
      </c>
      <c r="C227" s="265"/>
      <c r="D227" s="265"/>
      <c r="E227" s="301"/>
      <c r="F227" s="301"/>
      <c r="G227" s="301"/>
      <c r="H227" s="301"/>
      <c r="I227" s="302"/>
      <c r="J227" s="301"/>
      <c r="K227" s="301"/>
    </row>
    <row r="228" spans="1:11" ht="12" x14ac:dyDescent="0.2">
      <c r="A228" s="307" t="s">
        <v>530</v>
      </c>
      <c r="B228" s="308">
        <v>4853</v>
      </c>
      <c r="C228" s="265"/>
      <c r="D228" s="265"/>
      <c r="E228" s="301"/>
      <c r="F228" s="301"/>
      <c r="G228" s="301"/>
      <c r="H228" s="301"/>
      <c r="I228" s="302"/>
      <c r="J228" s="301"/>
      <c r="K228" s="301"/>
    </row>
    <row r="229" spans="1:11" ht="12" x14ac:dyDescent="0.2">
      <c r="A229" s="307" t="s">
        <v>531</v>
      </c>
      <c r="B229" s="308">
        <v>4854</v>
      </c>
      <c r="C229" s="265"/>
      <c r="D229" s="265"/>
      <c r="E229" s="301"/>
      <c r="F229" s="301"/>
      <c r="G229" s="301"/>
      <c r="H229" s="301"/>
      <c r="I229" s="302"/>
      <c r="J229" s="301"/>
      <c r="K229" s="301"/>
    </row>
    <row r="230" spans="1:11" ht="12" x14ac:dyDescent="0.2">
      <c r="A230" s="307" t="s">
        <v>541</v>
      </c>
      <c r="B230" s="308">
        <v>4855</v>
      </c>
      <c r="C230" s="265"/>
      <c r="D230" s="265"/>
      <c r="E230" s="301"/>
      <c r="F230" s="301"/>
      <c r="G230" s="301"/>
      <c r="H230" s="301"/>
      <c r="I230" s="302"/>
      <c r="J230" s="301"/>
      <c r="K230" s="301"/>
    </row>
    <row r="231" spans="1:11" ht="12" x14ac:dyDescent="0.2">
      <c r="A231" s="307" t="s">
        <v>532</v>
      </c>
      <c r="B231" s="308">
        <v>4856</v>
      </c>
      <c r="C231" s="265"/>
      <c r="D231" s="265"/>
      <c r="E231" s="301"/>
      <c r="F231" s="301"/>
      <c r="G231" s="301"/>
      <c r="H231" s="301"/>
      <c r="I231" s="302"/>
      <c r="J231" s="301"/>
      <c r="K231" s="301"/>
    </row>
    <row r="232" spans="1:11" ht="12" x14ac:dyDescent="0.2">
      <c r="A232" s="307" t="s">
        <v>533</v>
      </c>
      <c r="B232" s="308">
        <v>4857</v>
      </c>
      <c r="C232" s="265"/>
      <c r="D232" s="265"/>
      <c r="E232" s="301"/>
      <c r="F232" s="301"/>
      <c r="G232" s="301"/>
      <c r="H232" s="301"/>
      <c r="I232" s="302"/>
      <c r="J232" s="301"/>
      <c r="K232" s="301"/>
    </row>
    <row r="233" spans="1:11" ht="12" x14ac:dyDescent="0.2">
      <c r="A233" s="307" t="s">
        <v>375</v>
      </c>
      <c r="B233" s="308">
        <v>4860</v>
      </c>
      <c r="C233" s="265"/>
      <c r="D233" s="265"/>
      <c r="E233" s="301"/>
      <c r="F233" s="301"/>
      <c r="G233" s="301"/>
      <c r="H233" s="301"/>
      <c r="I233" s="302"/>
      <c r="J233" s="301"/>
      <c r="K233" s="301"/>
    </row>
    <row r="234" spans="1:11" ht="12" x14ac:dyDescent="0.2">
      <c r="A234" s="307" t="s">
        <v>534</v>
      </c>
      <c r="B234" s="308">
        <v>4861</v>
      </c>
      <c r="C234" s="265"/>
      <c r="D234" s="265"/>
      <c r="E234" s="301"/>
      <c r="F234" s="301"/>
      <c r="G234" s="301"/>
      <c r="H234" s="301"/>
      <c r="I234" s="302"/>
      <c r="J234" s="301"/>
      <c r="K234" s="301"/>
    </row>
    <row r="235" spans="1:11" ht="12" x14ac:dyDescent="0.2">
      <c r="A235" s="313" t="s">
        <v>374</v>
      </c>
      <c r="B235" s="303">
        <v>4862</v>
      </c>
      <c r="C235" s="265"/>
      <c r="D235" s="265"/>
      <c r="E235" s="314"/>
      <c r="F235" s="315"/>
      <c r="G235" s="315"/>
      <c r="H235" s="314"/>
      <c r="I235" s="302"/>
      <c r="J235" s="314"/>
      <c r="K235" s="314"/>
    </row>
    <row r="236" spans="1:11" ht="12" x14ac:dyDescent="0.2">
      <c r="A236" s="313" t="s">
        <v>535</v>
      </c>
      <c r="B236" s="303">
        <v>4863</v>
      </c>
      <c r="C236" s="265"/>
      <c r="D236" s="265"/>
      <c r="E236" s="316"/>
      <c r="F236" s="314"/>
      <c r="G236" s="314"/>
      <c r="H236" s="316"/>
      <c r="I236" s="302"/>
      <c r="J236" s="316"/>
      <c r="K236" s="316"/>
    </row>
    <row r="237" spans="1:11" ht="12" x14ac:dyDescent="0.2">
      <c r="A237" s="313" t="s">
        <v>542</v>
      </c>
      <c r="B237" s="303">
        <v>4864</v>
      </c>
      <c r="C237" s="265"/>
      <c r="D237" s="265"/>
      <c r="E237" s="315"/>
      <c r="F237" s="315"/>
      <c r="G237" s="315"/>
      <c r="H237" s="315"/>
      <c r="I237" s="302"/>
      <c r="J237" s="315"/>
      <c r="K237" s="315"/>
    </row>
    <row r="238" spans="1:11" ht="12" x14ac:dyDescent="0.2">
      <c r="A238" s="313" t="s">
        <v>543</v>
      </c>
      <c r="B238" s="303">
        <v>4865</v>
      </c>
      <c r="C238" s="265"/>
      <c r="D238" s="265"/>
      <c r="E238" s="315"/>
      <c r="F238" s="315"/>
      <c r="G238" s="315"/>
      <c r="H238" s="315"/>
      <c r="I238" s="302"/>
      <c r="J238" s="315"/>
      <c r="K238" s="315"/>
    </row>
    <row r="239" spans="1:11" ht="12" x14ac:dyDescent="0.2">
      <c r="A239" s="313" t="s">
        <v>544</v>
      </c>
      <c r="B239" s="303">
        <v>4866</v>
      </c>
      <c r="C239" s="265"/>
      <c r="D239" s="265"/>
      <c r="E239" s="315"/>
      <c r="F239" s="315"/>
      <c r="G239" s="315"/>
      <c r="H239" s="315"/>
      <c r="I239" s="302"/>
      <c r="J239" s="315"/>
      <c r="K239" s="315"/>
    </row>
    <row r="240" spans="1:11" ht="12" x14ac:dyDescent="0.2">
      <c r="A240" s="313" t="s">
        <v>545</v>
      </c>
      <c r="B240" s="303">
        <v>4867</v>
      </c>
      <c r="C240" s="265"/>
      <c r="D240" s="265"/>
      <c r="E240" s="315"/>
      <c r="F240" s="315"/>
      <c r="G240" s="315"/>
      <c r="H240" s="315"/>
      <c r="I240" s="302"/>
      <c r="J240" s="315"/>
      <c r="K240" s="315"/>
    </row>
    <row r="241" spans="1:11" ht="12" x14ac:dyDescent="0.2">
      <c r="A241" s="313" t="s">
        <v>546</v>
      </c>
      <c r="B241" s="303">
        <v>4868</v>
      </c>
      <c r="C241" s="265"/>
      <c r="D241" s="265"/>
      <c r="E241" s="315"/>
      <c r="F241" s="315"/>
      <c r="G241" s="315"/>
      <c r="H241" s="315"/>
      <c r="I241" s="302"/>
      <c r="J241" s="315"/>
      <c r="K241" s="315"/>
    </row>
    <row r="242" spans="1:11" ht="12" x14ac:dyDescent="0.2">
      <c r="A242" s="313" t="s">
        <v>547</v>
      </c>
      <c r="B242" s="303">
        <v>4869</v>
      </c>
      <c r="C242" s="265"/>
      <c r="D242" s="265"/>
      <c r="E242" s="315"/>
      <c r="F242" s="315"/>
      <c r="G242" s="315"/>
      <c r="H242" s="315"/>
      <c r="I242" s="302"/>
      <c r="J242" s="315"/>
      <c r="K242" s="315"/>
    </row>
    <row r="243" spans="1:11" ht="12" x14ac:dyDescent="0.2">
      <c r="A243" s="313" t="s">
        <v>536</v>
      </c>
      <c r="B243" s="303">
        <v>4870</v>
      </c>
      <c r="C243" s="265"/>
      <c r="D243" s="265"/>
      <c r="E243" s="315"/>
      <c r="F243" s="315"/>
      <c r="G243" s="315"/>
      <c r="H243" s="315"/>
      <c r="I243" s="302"/>
      <c r="J243" s="315"/>
      <c r="K243" s="315"/>
    </row>
    <row r="244" spans="1:11" ht="12" x14ac:dyDescent="0.2">
      <c r="A244" s="313" t="s">
        <v>168</v>
      </c>
      <c r="B244" s="303">
        <v>4871</v>
      </c>
      <c r="C244" s="265"/>
      <c r="D244" s="265"/>
      <c r="E244" s="315"/>
      <c r="F244" s="315"/>
      <c r="G244" s="315"/>
      <c r="H244" s="315"/>
      <c r="I244" s="302"/>
      <c r="J244" s="315"/>
      <c r="K244" s="315"/>
    </row>
    <row r="245" spans="1:11" ht="12" x14ac:dyDescent="0.2">
      <c r="A245" s="313" t="s">
        <v>169</v>
      </c>
      <c r="B245" s="303">
        <v>4872</v>
      </c>
      <c r="C245" s="265"/>
      <c r="D245" s="265"/>
      <c r="E245" s="315"/>
      <c r="F245" s="315"/>
      <c r="G245" s="315"/>
      <c r="H245" s="315"/>
      <c r="I245" s="302"/>
      <c r="J245" s="315"/>
      <c r="K245" s="315"/>
    </row>
    <row r="246" spans="1:11" ht="12" x14ac:dyDescent="0.2">
      <c r="A246" s="313" t="s">
        <v>170</v>
      </c>
      <c r="B246" s="303">
        <v>4873</v>
      </c>
      <c r="C246" s="265"/>
      <c r="D246" s="265"/>
      <c r="E246" s="315"/>
      <c r="F246" s="315"/>
      <c r="G246" s="315"/>
      <c r="H246" s="315"/>
      <c r="I246" s="302"/>
      <c r="J246" s="315"/>
      <c r="K246" s="315"/>
    </row>
    <row r="247" spans="1:11" ht="12" x14ac:dyDescent="0.2">
      <c r="A247" s="313" t="s">
        <v>171</v>
      </c>
      <c r="B247" s="303">
        <v>4874</v>
      </c>
      <c r="C247" s="265"/>
      <c r="D247" s="265"/>
      <c r="E247" s="315"/>
      <c r="F247" s="315"/>
      <c r="G247" s="315"/>
      <c r="H247" s="315"/>
      <c r="I247" s="302"/>
      <c r="J247" s="315"/>
      <c r="K247" s="315"/>
    </row>
    <row r="248" spans="1:11" ht="12" x14ac:dyDescent="0.2">
      <c r="A248" s="313" t="s">
        <v>548</v>
      </c>
      <c r="B248" s="303">
        <v>4875</v>
      </c>
      <c r="C248" s="265"/>
      <c r="D248" s="265"/>
      <c r="E248" s="315"/>
      <c r="F248" s="315"/>
      <c r="G248" s="315"/>
      <c r="H248" s="315"/>
      <c r="I248" s="302"/>
      <c r="J248" s="315"/>
      <c r="K248" s="315"/>
    </row>
    <row r="249" spans="1:11" ht="12" x14ac:dyDescent="0.2">
      <c r="A249" s="313" t="s">
        <v>172</v>
      </c>
      <c r="B249" s="303">
        <v>4876</v>
      </c>
      <c r="C249" s="265"/>
      <c r="D249" s="265"/>
      <c r="E249" s="315"/>
      <c r="F249" s="315"/>
      <c r="G249" s="315"/>
      <c r="H249" s="315"/>
      <c r="I249" s="302"/>
      <c r="J249" s="315"/>
      <c r="K249" s="315"/>
    </row>
    <row r="250" spans="1:11" ht="12" x14ac:dyDescent="0.2">
      <c r="A250" s="313" t="s">
        <v>173</v>
      </c>
      <c r="B250" s="303">
        <v>4877</v>
      </c>
      <c r="C250" s="265"/>
      <c r="D250" s="265"/>
      <c r="E250" s="315"/>
      <c r="F250" s="315"/>
      <c r="G250" s="315"/>
      <c r="H250" s="315"/>
      <c r="I250" s="302"/>
      <c r="J250" s="315"/>
      <c r="K250" s="315"/>
    </row>
    <row r="251" spans="1:11" ht="12" x14ac:dyDescent="0.2">
      <c r="A251" s="313" t="s">
        <v>174</v>
      </c>
      <c r="B251" s="303">
        <v>4878</v>
      </c>
      <c r="C251" s="265"/>
      <c r="D251" s="265"/>
      <c r="E251" s="315"/>
      <c r="F251" s="315"/>
      <c r="G251" s="315"/>
      <c r="H251" s="315"/>
      <c r="I251" s="302"/>
      <c r="J251" s="315"/>
      <c r="K251" s="315"/>
    </row>
    <row r="252" spans="1:11" ht="12" x14ac:dyDescent="0.2">
      <c r="A252" s="313" t="s">
        <v>175</v>
      </c>
      <c r="B252" s="303">
        <v>4879</v>
      </c>
      <c r="C252" s="265"/>
      <c r="D252" s="265"/>
      <c r="E252" s="315"/>
      <c r="F252" s="315"/>
      <c r="G252" s="315"/>
      <c r="H252" s="315"/>
      <c r="I252" s="302"/>
      <c r="J252" s="315"/>
      <c r="K252" s="315"/>
    </row>
    <row r="253" spans="1:11" ht="12" x14ac:dyDescent="0.2">
      <c r="A253" s="313" t="s">
        <v>659</v>
      </c>
      <c r="B253" s="303">
        <v>4880</v>
      </c>
      <c r="C253" s="265"/>
      <c r="D253" s="265"/>
      <c r="E253" s="315"/>
      <c r="F253" s="315"/>
      <c r="G253" s="315"/>
      <c r="H253" s="315"/>
      <c r="I253" s="302"/>
      <c r="J253" s="315"/>
      <c r="K253" s="315"/>
    </row>
    <row r="254" spans="1:11" ht="12.75" thickBot="1" x14ac:dyDescent="0.25">
      <c r="A254" s="317" t="s">
        <v>230</v>
      </c>
      <c r="B254" s="318"/>
      <c r="C254" s="306">
        <f t="shared" ref="C254:H254" si="9">SUM(C225:C253)</f>
        <v>0</v>
      </c>
      <c r="D254" s="306">
        <f t="shared" si="9"/>
        <v>0</v>
      </c>
      <c r="E254" s="306">
        <f t="shared" si="9"/>
        <v>0</v>
      </c>
      <c r="F254" s="306">
        <f t="shared" si="9"/>
        <v>0</v>
      </c>
      <c r="G254" s="306">
        <f t="shared" si="9"/>
        <v>0</v>
      </c>
      <c r="H254" s="306">
        <f t="shared" si="9"/>
        <v>0</v>
      </c>
      <c r="I254" s="302"/>
      <c r="J254" s="306">
        <f>SUM(J225:J253)</f>
        <v>0</v>
      </c>
      <c r="K254" s="306">
        <f>SUM(K225:K253)</f>
        <v>0</v>
      </c>
    </row>
    <row r="255" spans="1:11" ht="13.5" thickTop="1" thickBot="1" x14ac:dyDescent="0.25">
      <c r="A255" s="319" t="s">
        <v>641</v>
      </c>
      <c r="B255" s="320">
        <v>4901</v>
      </c>
      <c r="C255" s="321"/>
      <c r="D255" s="302"/>
      <c r="E255" s="302"/>
      <c r="F255" s="302"/>
      <c r="G255" s="302"/>
      <c r="H255" s="302"/>
      <c r="I255" s="302"/>
      <c r="J255" s="302"/>
      <c r="K255" s="302"/>
    </row>
    <row r="256" spans="1:11" ht="13.5" thickTop="1" thickBot="1" x14ac:dyDescent="0.25">
      <c r="A256" s="322" t="s">
        <v>662</v>
      </c>
      <c r="B256" s="323">
        <v>4902</v>
      </c>
      <c r="C256" s="324"/>
      <c r="D256" s="325"/>
      <c r="E256" s="302"/>
      <c r="F256" s="325"/>
      <c r="G256" s="325"/>
      <c r="H256" s="302"/>
      <c r="I256" s="302"/>
      <c r="J256" s="302"/>
      <c r="K256" s="302"/>
    </row>
    <row r="257" spans="1:11" ht="13.5" thickTop="1" thickBot="1" x14ac:dyDescent="0.25">
      <c r="A257" s="298" t="s">
        <v>738</v>
      </c>
      <c r="B257" s="303">
        <v>4905</v>
      </c>
      <c r="C257" s="327"/>
      <c r="D257" s="300"/>
      <c r="E257" s="300"/>
      <c r="F257" s="325"/>
      <c r="G257" s="325"/>
      <c r="H257" s="302"/>
      <c r="I257" s="302"/>
      <c r="J257" s="302"/>
      <c r="K257" s="302"/>
    </row>
    <row r="258" spans="1:11" ht="13.5" thickTop="1" thickBot="1" x14ac:dyDescent="0.25">
      <c r="A258" s="298" t="s">
        <v>719</v>
      </c>
      <c r="B258" s="189">
        <v>4909</v>
      </c>
      <c r="C258" s="321"/>
      <c r="D258" s="300"/>
      <c r="E258" s="300"/>
      <c r="F258" s="325"/>
      <c r="G258" s="325"/>
      <c r="H258" s="302"/>
      <c r="I258" s="302"/>
      <c r="J258" s="302"/>
      <c r="K258" s="302"/>
    </row>
    <row r="259" spans="1:11" ht="13.5" thickTop="1" thickBot="1" x14ac:dyDescent="0.25">
      <c r="A259" s="298" t="s">
        <v>120</v>
      </c>
      <c r="B259" s="299">
        <v>4920</v>
      </c>
      <c r="C259" s="321"/>
      <c r="D259" s="321"/>
      <c r="E259" s="300"/>
      <c r="F259" s="325"/>
      <c r="G259" s="325"/>
      <c r="H259" s="302"/>
      <c r="I259" s="302"/>
      <c r="J259" s="302"/>
      <c r="K259" s="302"/>
    </row>
    <row r="260" spans="1:11" ht="13.5" thickTop="1" thickBot="1" x14ac:dyDescent="0.25">
      <c r="A260" s="326" t="s">
        <v>474</v>
      </c>
      <c r="B260" s="303">
        <v>4930</v>
      </c>
      <c r="C260" s="321"/>
      <c r="D260" s="321"/>
      <c r="E260" s="300"/>
      <c r="F260" s="325"/>
      <c r="G260" s="325"/>
      <c r="H260" s="302"/>
      <c r="I260" s="302"/>
      <c r="J260" s="302"/>
      <c r="K260" s="302"/>
    </row>
    <row r="261" spans="1:11" ht="13.5" thickTop="1" thickBot="1" x14ac:dyDescent="0.25">
      <c r="A261" s="277" t="s">
        <v>25</v>
      </c>
      <c r="B261" s="328">
        <v>4932</v>
      </c>
      <c r="C261" s="321">
        <v>1400</v>
      </c>
      <c r="D261" s="321"/>
      <c r="E261" s="300"/>
      <c r="F261" s="325"/>
      <c r="G261" s="325"/>
      <c r="H261" s="302"/>
      <c r="I261" s="302"/>
      <c r="J261" s="302"/>
      <c r="K261" s="302"/>
    </row>
    <row r="262" spans="1:11" ht="13.5" thickTop="1" thickBot="1" x14ac:dyDescent="0.25">
      <c r="A262" s="298" t="s">
        <v>266</v>
      </c>
      <c r="B262" s="303">
        <v>4960</v>
      </c>
      <c r="C262" s="321"/>
      <c r="D262" s="321"/>
      <c r="E262" s="300"/>
      <c r="F262" s="325"/>
      <c r="G262" s="325"/>
      <c r="H262" s="302"/>
      <c r="I262" s="302"/>
      <c r="J262" s="302"/>
      <c r="K262" s="302"/>
    </row>
    <row r="263" spans="1:11" ht="13.5" thickTop="1" thickBot="1" x14ac:dyDescent="0.25">
      <c r="A263" s="1480" t="s">
        <v>724</v>
      </c>
      <c r="B263" s="303">
        <v>4981</v>
      </c>
      <c r="C263" s="321"/>
      <c r="D263" s="321"/>
      <c r="E263" s="300"/>
      <c r="F263" s="325"/>
      <c r="G263" s="325"/>
      <c r="H263" s="302"/>
      <c r="I263" s="302"/>
      <c r="J263" s="302"/>
      <c r="K263" s="302"/>
    </row>
    <row r="264" spans="1:11" ht="13.5" thickTop="1" thickBot="1" x14ac:dyDescent="0.25">
      <c r="A264" s="1480" t="s">
        <v>725</v>
      </c>
      <c r="B264" s="303">
        <v>4982</v>
      </c>
      <c r="C264" s="321"/>
      <c r="D264" s="321"/>
      <c r="E264" s="300"/>
      <c r="F264" s="325"/>
      <c r="G264" s="325"/>
      <c r="H264" s="302"/>
      <c r="I264" s="302"/>
      <c r="J264" s="302"/>
      <c r="K264" s="302"/>
    </row>
    <row r="265" spans="1:11" ht="13.5" thickTop="1" thickBot="1" x14ac:dyDescent="0.25">
      <c r="A265" s="329" t="s">
        <v>477</v>
      </c>
      <c r="B265" s="189">
        <v>4991</v>
      </c>
      <c r="C265" s="321">
        <v>2300</v>
      </c>
      <c r="D265" s="321"/>
      <c r="E265" s="300"/>
      <c r="F265" s="325"/>
      <c r="G265" s="325"/>
      <c r="H265" s="302"/>
      <c r="I265" s="302"/>
      <c r="J265" s="302"/>
      <c r="K265" s="302"/>
    </row>
    <row r="266" spans="1:11" ht="13.5" thickTop="1" thickBot="1" x14ac:dyDescent="0.25">
      <c r="A266" s="329" t="s">
        <v>478</v>
      </c>
      <c r="B266" s="189">
        <v>4992</v>
      </c>
      <c r="C266" s="321">
        <v>9500</v>
      </c>
      <c r="D266" s="321"/>
      <c r="E266" s="300"/>
      <c r="F266" s="325"/>
      <c r="G266" s="325"/>
      <c r="H266" s="302"/>
      <c r="I266" s="302"/>
      <c r="J266" s="302"/>
      <c r="K266" s="302"/>
    </row>
    <row r="267" spans="1:11" ht="24" thickTop="1" thickBot="1" x14ac:dyDescent="0.25">
      <c r="A267" s="326" t="s">
        <v>26</v>
      </c>
      <c r="B267" s="303">
        <v>4999</v>
      </c>
      <c r="C267" s="321">
        <v>65000</v>
      </c>
      <c r="D267" s="321"/>
      <c r="E267" s="300"/>
      <c r="F267" s="325"/>
      <c r="G267" s="325"/>
      <c r="H267" s="330"/>
      <c r="I267" s="331"/>
      <c r="J267" s="331"/>
      <c r="K267" s="330"/>
    </row>
    <row r="268" spans="1:11" ht="25.5" thickTop="1" thickBot="1" x14ac:dyDescent="0.25">
      <c r="A268" s="423" t="s">
        <v>828</v>
      </c>
      <c r="B268" s="427"/>
      <c r="C268" s="332">
        <f>SUM(C190,C200,C206,C211,C219,C223:C224,C254:C267)</f>
        <v>486000</v>
      </c>
      <c r="D268" s="332">
        <f>SUM(D190,D200,D206,D211,D219,D223:D224,D254:D267)</f>
        <v>0</v>
      </c>
      <c r="E268" s="306">
        <f>SUM(E254:E256)</f>
        <v>0</v>
      </c>
      <c r="F268" s="332">
        <f>SUM(F190,F200,F206,F211,F219,F223:F224,F254:F267)</f>
        <v>0</v>
      </c>
      <c r="G268" s="332">
        <f>SUM(G190,G200,G206,G211,G219,G223:G224,G254:G267)</f>
        <v>0</v>
      </c>
      <c r="H268" s="332">
        <f>SUM(H190,H200,H206,H211,H219,H223:H224,H254:H267)</f>
        <v>0</v>
      </c>
      <c r="I268" s="302"/>
      <c r="J268" s="333">
        <f>SUM(J254:J256)</f>
        <v>0</v>
      </c>
      <c r="K268" s="332">
        <f>SUM(K190,K200,K206,K211,K219,K223:K224,K254:K267)</f>
        <v>0</v>
      </c>
    </row>
    <row r="269" spans="1:11" ht="13.5" thickTop="1" thickBot="1" x14ac:dyDescent="0.25">
      <c r="A269" s="424" t="s">
        <v>111</v>
      </c>
      <c r="B269" s="334">
        <v>4000</v>
      </c>
      <c r="C269" s="335">
        <f t="shared" ref="C269:K269" si="10">SUM(C177,C183,C268)</f>
        <v>486000</v>
      </c>
      <c r="D269" s="335">
        <f t="shared" si="10"/>
        <v>0</v>
      </c>
      <c r="E269" s="335">
        <f t="shared" si="10"/>
        <v>0</v>
      </c>
      <c r="F269" s="335">
        <f t="shared" si="10"/>
        <v>0</v>
      </c>
      <c r="G269" s="335">
        <f t="shared" si="10"/>
        <v>0</v>
      </c>
      <c r="H269" s="335">
        <f t="shared" si="10"/>
        <v>0</v>
      </c>
      <c r="I269" s="335">
        <f t="shared" si="10"/>
        <v>0</v>
      </c>
      <c r="J269" s="335">
        <f t="shared" si="10"/>
        <v>0</v>
      </c>
      <c r="K269" s="335">
        <f t="shared" si="10"/>
        <v>0</v>
      </c>
    </row>
    <row r="270" spans="1:11" ht="25.5" thickTop="1" thickBot="1" x14ac:dyDescent="0.25">
      <c r="A270" s="424" t="s">
        <v>863</v>
      </c>
      <c r="B270" s="430"/>
      <c r="C270" s="335">
        <f>SUM(C111,C117,C172,C269)</f>
        <v>2312897</v>
      </c>
      <c r="D270" s="335">
        <f>SUM(D111,D117,D172,D269)</f>
        <v>306250</v>
      </c>
      <c r="E270" s="335">
        <f>SUM(E111,E117,E172,E269)</f>
        <v>340470</v>
      </c>
      <c r="F270" s="335">
        <f t="shared" ref="F270:K270" si="11">SUM(F111,F117,F172,F269)</f>
        <v>222820</v>
      </c>
      <c r="G270" s="335">
        <f>SUM(G111,G117,G172,G269)</f>
        <v>89200</v>
      </c>
      <c r="H270" s="335">
        <f t="shared" si="11"/>
        <v>18549</v>
      </c>
      <c r="I270" s="335">
        <f>SUM(I111,I117,I172,I269)</f>
        <v>12400</v>
      </c>
      <c r="J270" s="335">
        <f t="shared" si="11"/>
        <v>111965</v>
      </c>
      <c r="K270" s="335">
        <f t="shared" si="11"/>
        <v>12855</v>
      </c>
    </row>
    <row r="271" spans="1:11" ht="25.5" thickTop="1" thickBot="1" x14ac:dyDescent="0.25">
      <c r="A271" s="424" t="s">
        <v>864</v>
      </c>
      <c r="B271" s="430"/>
      <c r="C271" s="335">
        <f>SUM(C112,C117,C172,C269)</f>
        <v>2326497</v>
      </c>
      <c r="D271" s="302"/>
      <c r="E271" s="302"/>
      <c r="F271" s="302"/>
      <c r="G271" s="302"/>
      <c r="H271" s="302"/>
      <c r="I271" s="302"/>
      <c r="J271" s="302"/>
      <c r="K271" s="302"/>
    </row>
    <row r="272" spans="1:11" ht="12" thickTop="1" x14ac:dyDescent="0.2"/>
  </sheetData>
  <sheetProtection algorithmName="SHA-512" hashValue="/FMWbSksT04iNe8EmlSLNJhLaiab8fAw0b2YakzcAck8k5F26Kgki2/NYTHxbnPf0UbOViefaYYZ+RmAA+McWQ==" saltValue="5Of75ApgxetBlJMzPMqAmw==" spinCount="100000" sheet="1" objects="1" scenarios="1"/>
  <mergeCells count="4">
    <mergeCell ref="A174:B174"/>
    <mergeCell ref="A177:B177"/>
    <mergeCell ref="A178:B178"/>
    <mergeCell ref="A184:B184"/>
  </mergeCells>
  <phoneticPr fontId="5" type="noConversion"/>
  <dataValidations count="1">
    <dataValidation type="whole" allowBlank="1" showInputMessage="1" showErrorMessage="1" error="Please enter whole number.  Decimals are not allowed." sqref="C81:C82 C5:K11 C14:K17 F42:F62 C65:K66 C114:G116 C86:C94 D112:K112 C120:K123 C127:F133 C145:G146 C136:G142 C158:K170 C175:K176 C179:K182 C186:G189 C202:G205 C208:G210 C213:G218 C221:G222 C192:G199 C148:K156 C224:K253 D81 C69:C74 C20:C39 C77:D80 C97:K109 C257:E267 H257:K267 D271:K271" xr:uid="{00000000-0002-0000-0300-000000000000}">
      <formula1>-9999999999</formula1>
      <formula2>9999999999</formula2>
    </dataValidation>
  </dataValidations>
  <printOptions headings="1"/>
  <pageMargins left="0.17" right="0.2" top="0.7" bottom="0.4" header="0.39" footer="0.19"/>
  <pageSetup scale="75" firstPageNumber="6" fitToHeight="0" orientation="landscape" useFirstPageNumber="1" r:id="rId1"/>
  <headerFooter alignWithMargins="0">
    <oddHeader>&amp;LPage &amp;P&amp;C&amp;"Arial,Bold"&amp;9ESTIMATED RECEIPTS/REVENUES &amp;RPage &amp;P</oddHeader>
    <oddFooter>&amp;L&amp;8&amp;Z&amp;F&amp;R&amp;8&amp;D</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pageSetUpPr fitToPage="1"/>
  </sheetPr>
  <dimension ref="A1:L456"/>
  <sheetViews>
    <sheetView showGridLines="0" zoomScaleNormal="100" workbookViewId="0">
      <pane xSplit="2" ySplit="2" topLeftCell="C27" activePane="bottomRight" state="frozenSplit"/>
      <selection pane="topRight"/>
      <selection pane="bottomLeft"/>
      <selection pane="bottomRight" activeCell="D323" sqref="D323"/>
    </sheetView>
  </sheetViews>
  <sheetFormatPr defaultColWidth="8.7109375" defaultRowHeight="9" x14ac:dyDescent="0.15"/>
  <cols>
    <col min="1" max="1" width="55.85546875" style="1127" customWidth="1"/>
    <col min="2" max="2" width="5.42578125" style="1128" customWidth="1"/>
    <col min="3" max="9" width="13.28515625" style="1128" customWidth="1"/>
    <col min="10" max="11" width="13.28515625" style="1129" customWidth="1"/>
    <col min="12" max="16384" width="8.7109375" style="442"/>
  </cols>
  <sheetData>
    <row r="1" spans="1:11" s="446" customFormat="1" ht="12.75" customHeight="1" x14ac:dyDescent="0.2">
      <c r="A1" s="1778" t="s">
        <v>839</v>
      </c>
      <c r="B1" s="641"/>
      <c r="C1" s="642" t="s">
        <v>288</v>
      </c>
      <c r="D1" s="642" t="s">
        <v>289</v>
      </c>
      <c r="E1" s="643" t="s">
        <v>290</v>
      </c>
      <c r="F1" s="644" t="s">
        <v>291</v>
      </c>
      <c r="G1" s="642" t="s">
        <v>292</v>
      </c>
      <c r="H1" s="642" t="s">
        <v>293</v>
      </c>
      <c r="I1" s="642" t="s">
        <v>294</v>
      </c>
      <c r="J1" s="643" t="s">
        <v>295</v>
      </c>
      <c r="K1" s="643" t="s">
        <v>296</v>
      </c>
    </row>
    <row r="2" spans="1:11" ht="24" x14ac:dyDescent="0.15">
      <c r="A2" s="1779"/>
      <c r="B2" s="645" t="s">
        <v>497</v>
      </c>
      <c r="C2" s="645" t="s">
        <v>442</v>
      </c>
      <c r="D2" s="645" t="s">
        <v>443</v>
      </c>
      <c r="E2" s="645" t="s">
        <v>444</v>
      </c>
      <c r="F2" s="645" t="s">
        <v>445</v>
      </c>
      <c r="G2" s="646" t="s">
        <v>446</v>
      </c>
      <c r="H2" s="646" t="s">
        <v>447</v>
      </c>
      <c r="I2" s="646" t="s">
        <v>297</v>
      </c>
      <c r="J2" s="646" t="s">
        <v>298</v>
      </c>
      <c r="K2" s="646" t="s">
        <v>253</v>
      </c>
    </row>
    <row r="3" spans="1:11" s="649" customFormat="1" ht="16.7" customHeight="1" x14ac:dyDescent="0.2">
      <c r="A3" s="1482" t="s">
        <v>218</v>
      </c>
      <c r="B3" s="647"/>
      <c r="C3" s="444"/>
      <c r="D3" s="444"/>
      <c r="E3" s="444"/>
      <c r="F3" s="444"/>
      <c r="G3" s="444"/>
      <c r="H3" s="444"/>
      <c r="I3" s="444"/>
      <c r="J3" s="444"/>
      <c r="K3" s="648"/>
    </row>
    <row r="4" spans="1:11" s="649" customFormat="1" ht="15.75" customHeight="1" x14ac:dyDescent="0.2">
      <c r="A4" s="1130" t="s">
        <v>165</v>
      </c>
      <c r="B4" s="1131" t="s">
        <v>258</v>
      </c>
      <c r="C4" s="650"/>
      <c r="D4" s="651"/>
      <c r="E4" s="651"/>
      <c r="F4" s="651"/>
      <c r="G4" s="651"/>
      <c r="H4" s="651"/>
      <c r="I4" s="651"/>
      <c r="J4" s="651"/>
      <c r="K4" s="652"/>
    </row>
    <row r="5" spans="1:11" s="649" customFormat="1" ht="12" x14ac:dyDescent="0.2">
      <c r="A5" s="653" t="s">
        <v>268</v>
      </c>
      <c r="B5" s="654">
        <v>1100</v>
      </c>
      <c r="C5" s="655">
        <v>790000</v>
      </c>
      <c r="D5" s="655">
        <v>125000</v>
      </c>
      <c r="E5" s="655">
        <v>55000</v>
      </c>
      <c r="F5" s="655">
        <v>11000</v>
      </c>
      <c r="G5" s="655">
        <v>40000</v>
      </c>
      <c r="H5" s="655"/>
      <c r="I5" s="655"/>
      <c r="J5" s="655"/>
      <c r="K5" s="656">
        <f>SUM(C5:J5)</f>
        <v>1021000</v>
      </c>
    </row>
    <row r="6" spans="1:11" s="649" customFormat="1" ht="12" x14ac:dyDescent="0.2">
      <c r="A6" s="657" t="s">
        <v>651</v>
      </c>
      <c r="B6" s="658">
        <v>1115</v>
      </c>
      <c r="C6" s="659"/>
      <c r="D6" s="660"/>
      <c r="E6" s="661"/>
      <c r="F6" s="660"/>
      <c r="G6" s="660"/>
      <c r="H6" s="660"/>
      <c r="I6" s="660"/>
      <c r="J6" s="660"/>
      <c r="K6" s="447">
        <f>SUM(C6,E6)</f>
        <v>0</v>
      </c>
    </row>
    <row r="7" spans="1:11" s="649" customFormat="1" ht="12" x14ac:dyDescent="0.2">
      <c r="A7" s="657" t="s">
        <v>299</v>
      </c>
      <c r="B7" s="658">
        <v>1125</v>
      </c>
      <c r="C7" s="655">
        <v>28500</v>
      </c>
      <c r="D7" s="655">
        <v>8000</v>
      </c>
      <c r="E7" s="655">
        <v>500</v>
      </c>
      <c r="F7" s="655">
        <v>8100</v>
      </c>
      <c r="G7" s="655">
        <v>13500</v>
      </c>
      <c r="H7" s="655"/>
      <c r="I7" s="655"/>
      <c r="J7" s="655"/>
      <c r="K7" s="447">
        <f t="shared" ref="K7:K34" si="0">SUM(C7:J7)</f>
        <v>58600</v>
      </c>
    </row>
    <row r="8" spans="1:11" s="649" customFormat="1" ht="12" x14ac:dyDescent="0.2">
      <c r="A8" s="657" t="s">
        <v>352</v>
      </c>
      <c r="B8" s="658">
        <v>1200</v>
      </c>
      <c r="C8" s="655">
        <v>150000</v>
      </c>
      <c r="D8" s="655">
        <v>9000</v>
      </c>
      <c r="E8" s="655"/>
      <c r="F8" s="655">
        <v>100</v>
      </c>
      <c r="G8" s="655"/>
      <c r="H8" s="655"/>
      <c r="I8" s="655"/>
      <c r="J8" s="655"/>
      <c r="K8" s="447">
        <f t="shared" si="0"/>
        <v>159100</v>
      </c>
    </row>
    <row r="9" spans="1:11" s="649" customFormat="1" ht="12" x14ac:dyDescent="0.2">
      <c r="A9" s="657" t="s">
        <v>300</v>
      </c>
      <c r="B9" s="658">
        <v>1225</v>
      </c>
      <c r="C9" s="655"/>
      <c r="D9" s="655"/>
      <c r="E9" s="655"/>
      <c r="F9" s="655"/>
      <c r="G9" s="655"/>
      <c r="H9" s="655"/>
      <c r="I9" s="655"/>
      <c r="J9" s="655"/>
      <c r="K9" s="447">
        <f t="shared" si="0"/>
        <v>0</v>
      </c>
    </row>
    <row r="10" spans="1:11" s="649" customFormat="1" ht="12" x14ac:dyDescent="0.2">
      <c r="A10" s="657" t="s">
        <v>127</v>
      </c>
      <c r="B10" s="658">
        <v>1250</v>
      </c>
      <c r="C10" s="655">
        <v>70000</v>
      </c>
      <c r="D10" s="655">
        <v>10000</v>
      </c>
      <c r="E10" s="655">
        <v>0</v>
      </c>
      <c r="F10" s="655">
        <v>10000</v>
      </c>
      <c r="G10" s="655">
        <v>21000</v>
      </c>
      <c r="H10" s="655"/>
      <c r="I10" s="655"/>
      <c r="J10" s="655"/>
      <c r="K10" s="447">
        <f t="shared" si="0"/>
        <v>111000</v>
      </c>
    </row>
    <row r="11" spans="1:11" s="649" customFormat="1" ht="12" x14ac:dyDescent="0.2">
      <c r="A11" s="657" t="s">
        <v>415</v>
      </c>
      <c r="B11" s="658">
        <v>1275</v>
      </c>
      <c r="C11" s="655"/>
      <c r="D11" s="655"/>
      <c r="E11" s="655"/>
      <c r="F11" s="655"/>
      <c r="G11" s="655"/>
      <c r="H11" s="655"/>
      <c r="I11" s="655"/>
      <c r="J11" s="655"/>
      <c r="K11" s="447">
        <f t="shared" si="0"/>
        <v>0</v>
      </c>
    </row>
    <row r="12" spans="1:11" ht="12" x14ac:dyDescent="0.2">
      <c r="A12" s="657" t="s">
        <v>280</v>
      </c>
      <c r="B12" s="658">
        <v>1300</v>
      </c>
      <c r="C12" s="655"/>
      <c r="D12" s="655"/>
      <c r="E12" s="655"/>
      <c r="F12" s="655"/>
      <c r="G12" s="655"/>
      <c r="H12" s="655"/>
      <c r="I12" s="655"/>
      <c r="J12" s="655"/>
      <c r="K12" s="447">
        <f t="shared" si="0"/>
        <v>0</v>
      </c>
    </row>
    <row r="13" spans="1:11" ht="12" x14ac:dyDescent="0.2">
      <c r="A13" s="657" t="s">
        <v>301</v>
      </c>
      <c r="B13" s="658">
        <v>1400</v>
      </c>
      <c r="C13" s="655"/>
      <c r="D13" s="655"/>
      <c r="E13" s="655">
        <v>14000</v>
      </c>
      <c r="F13" s="655"/>
      <c r="G13" s="655"/>
      <c r="H13" s="655"/>
      <c r="I13" s="655"/>
      <c r="J13" s="655"/>
      <c r="K13" s="447">
        <f t="shared" si="0"/>
        <v>14000</v>
      </c>
    </row>
    <row r="14" spans="1:11" ht="12" x14ac:dyDescent="0.2">
      <c r="A14" s="657" t="s">
        <v>281</v>
      </c>
      <c r="B14" s="658">
        <v>1500</v>
      </c>
      <c r="C14" s="655">
        <v>20000</v>
      </c>
      <c r="D14" s="655">
        <v>2000</v>
      </c>
      <c r="E14" s="655">
        <v>6500</v>
      </c>
      <c r="F14" s="655">
        <v>4000</v>
      </c>
      <c r="G14" s="655"/>
      <c r="H14" s="655"/>
      <c r="I14" s="655"/>
      <c r="J14" s="655"/>
      <c r="K14" s="447">
        <f t="shared" si="0"/>
        <v>32500</v>
      </c>
    </row>
    <row r="15" spans="1:11" ht="12" x14ac:dyDescent="0.2">
      <c r="A15" s="657" t="s">
        <v>282</v>
      </c>
      <c r="B15" s="658">
        <v>1600</v>
      </c>
      <c r="C15" s="655"/>
      <c r="D15" s="655"/>
      <c r="E15" s="655"/>
      <c r="F15" s="655"/>
      <c r="G15" s="655"/>
      <c r="H15" s="655"/>
      <c r="I15" s="655"/>
      <c r="J15" s="655"/>
      <c r="K15" s="447">
        <f t="shared" si="0"/>
        <v>0</v>
      </c>
    </row>
    <row r="16" spans="1:11" ht="12" x14ac:dyDescent="0.2">
      <c r="A16" s="657" t="s">
        <v>125</v>
      </c>
      <c r="B16" s="658">
        <v>1650</v>
      </c>
      <c r="C16" s="655"/>
      <c r="D16" s="655"/>
      <c r="E16" s="655"/>
      <c r="F16" s="655"/>
      <c r="G16" s="655"/>
      <c r="H16" s="655"/>
      <c r="I16" s="655"/>
      <c r="J16" s="655"/>
      <c r="K16" s="447">
        <f t="shared" si="0"/>
        <v>0</v>
      </c>
    </row>
    <row r="17" spans="1:11" ht="12" x14ac:dyDescent="0.2">
      <c r="A17" s="657" t="s">
        <v>302</v>
      </c>
      <c r="B17" s="658">
        <v>1700</v>
      </c>
      <c r="C17" s="655">
        <v>6500</v>
      </c>
      <c r="D17" s="655">
        <v>1500</v>
      </c>
      <c r="E17" s="655">
        <v>600</v>
      </c>
      <c r="F17" s="655">
        <v>500</v>
      </c>
      <c r="G17" s="655"/>
      <c r="H17" s="655"/>
      <c r="I17" s="655"/>
      <c r="J17" s="655"/>
      <c r="K17" s="447">
        <f t="shared" si="0"/>
        <v>9100</v>
      </c>
    </row>
    <row r="18" spans="1:11" s="649" customFormat="1" ht="12" x14ac:dyDescent="0.2">
      <c r="A18" s="657" t="s">
        <v>126</v>
      </c>
      <c r="B18" s="658">
        <v>1800</v>
      </c>
      <c r="C18" s="655"/>
      <c r="D18" s="655"/>
      <c r="E18" s="655"/>
      <c r="F18" s="655"/>
      <c r="G18" s="655"/>
      <c r="H18" s="655"/>
      <c r="I18" s="655"/>
      <c r="J18" s="655"/>
      <c r="K18" s="447">
        <f t="shared" si="0"/>
        <v>0</v>
      </c>
    </row>
    <row r="19" spans="1:11" s="649" customFormat="1" ht="12" x14ac:dyDescent="0.2">
      <c r="A19" s="657" t="s">
        <v>141</v>
      </c>
      <c r="B19" s="658">
        <v>1900</v>
      </c>
      <c r="C19" s="655"/>
      <c r="D19" s="655"/>
      <c r="E19" s="655"/>
      <c r="F19" s="655"/>
      <c r="G19" s="655"/>
      <c r="H19" s="655"/>
      <c r="I19" s="655"/>
      <c r="J19" s="655"/>
      <c r="K19" s="447">
        <f t="shared" si="0"/>
        <v>0</v>
      </c>
    </row>
    <row r="20" spans="1:11" s="649" customFormat="1" ht="12" x14ac:dyDescent="0.2">
      <c r="A20" s="657" t="s">
        <v>128</v>
      </c>
      <c r="B20" s="658">
        <v>1910</v>
      </c>
      <c r="C20" s="659"/>
      <c r="D20" s="660"/>
      <c r="E20" s="660"/>
      <c r="F20" s="660"/>
      <c r="G20" s="660"/>
      <c r="H20" s="663"/>
      <c r="I20" s="664"/>
      <c r="J20" s="660"/>
      <c r="K20" s="447">
        <f t="shared" si="0"/>
        <v>0</v>
      </c>
    </row>
    <row r="21" spans="1:11" s="649" customFormat="1" ht="12" x14ac:dyDescent="0.2">
      <c r="A21" s="657" t="s">
        <v>129</v>
      </c>
      <c r="B21" s="658">
        <v>1911</v>
      </c>
      <c r="C21" s="665"/>
      <c r="D21" s="666"/>
      <c r="E21" s="666"/>
      <c r="F21" s="666"/>
      <c r="G21" s="666"/>
      <c r="H21" s="663"/>
      <c r="I21" s="667"/>
      <c r="J21" s="666"/>
      <c r="K21" s="447">
        <f t="shared" si="0"/>
        <v>0</v>
      </c>
    </row>
    <row r="22" spans="1:11" s="649" customFormat="1" ht="12" x14ac:dyDescent="0.2">
      <c r="A22" s="657" t="s">
        <v>130</v>
      </c>
      <c r="B22" s="658">
        <v>1912</v>
      </c>
      <c r="C22" s="665"/>
      <c r="D22" s="666"/>
      <c r="E22" s="666"/>
      <c r="F22" s="666"/>
      <c r="G22" s="666"/>
      <c r="H22" s="663"/>
      <c r="I22" s="667"/>
      <c r="J22" s="666"/>
      <c r="K22" s="447">
        <f t="shared" si="0"/>
        <v>0</v>
      </c>
    </row>
    <row r="23" spans="1:11" s="649" customFormat="1" ht="12" x14ac:dyDescent="0.2">
      <c r="A23" s="657" t="s">
        <v>131</v>
      </c>
      <c r="B23" s="658">
        <v>1913</v>
      </c>
      <c r="C23" s="665"/>
      <c r="D23" s="666"/>
      <c r="E23" s="666"/>
      <c r="F23" s="666"/>
      <c r="G23" s="666"/>
      <c r="H23" s="663"/>
      <c r="I23" s="667"/>
      <c r="J23" s="666"/>
      <c r="K23" s="447">
        <f t="shared" si="0"/>
        <v>0</v>
      </c>
    </row>
    <row r="24" spans="1:11" s="649" customFormat="1" ht="12" x14ac:dyDescent="0.2">
      <c r="A24" s="657" t="s">
        <v>132</v>
      </c>
      <c r="B24" s="658">
        <v>1914</v>
      </c>
      <c r="C24" s="665"/>
      <c r="D24" s="666"/>
      <c r="E24" s="666"/>
      <c r="F24" s="666"/>
      <c r="G24" s="666"/>
      <c r="H24" s="663"/>
      <c r="I24" s="667"/>
      <c r="J24" s="666"/>
      <c r="K24" s="447">
        <f t="shared" si="0"/>
        <v>0</v>
      </c>
    </row>
    <row r="25" spans="1:11" s="649" customFormat="1" ht="12" x14ac:dyDescent="0.2">
      <c r="A25" s="657" t="s">
        <v>133</v>
      </c>
      <c r="B25" s="658">
        <v>1915</v>
      </c>
      <c r="C25" s="665"/>
      <c r="D25" s="666"/>
      <c r="E25" s="666"/>
      <c r="F25" s="666"/>
      <c r="G25" s="666"/>
      <c r="H25" s="663"/>
      <c r="I25" s="667"/>
      <c r="J25" s="666"/>
      <c r="K25" s="447">
        <f t="shared" si="0"/>
        <v>0</v>
      </c>
    </row>
    <row r="26" spans="1:11" s="649" customFormat="1" ht="12" x14ac:dyDescent="0.2">
      <c r="A26" s="657" t="s">
        <v>309</v>
      </c>
      <c r="B26" s="658">
        <v>1916</v>
      </c>
      <c r="C26" s="665"/>
      <c r="D26" s="666"/>
      <c r="E26" s="666"/>
      <c r="F26" s="666"/>
      <c r="G26" s="666"/>
      <c r="H26" s="663"/>
      <c r="I26" s="667"/>
      <c r="J26" s="666"/>
      <c r="K26" s="447">
        <f t="shared" si="0"/>
        <v>0</v>
      </c>
    </row>
    <row r="27" spans="1:11" s="649" customFormat="1" ht="12" x14ac:dyDescent="0.2">
      <c r="A27" s="657" t="s">
        <v>310</v>
      </c>
      <c r="B27" s="658">
        <v>1917</v>
      </c>
      <c r="C27" s="665"/>
      <c r="D27" s="666"/>
      <c r="E27" s="666"/>
      <c r="F27" s="666"/>
      <c r="G27" s="666"/>
      <c r="H27" s="663"/>
      <c r="I27" s="667"/>
      <c r="J27" s="666"/>
      <c r="K27" s="447">
        <f t="shared" si="0"/>
        <v>0</v>
      </c>
    </row>
    <row r="28" spans="1:11" s="649" customFormat="1" ht="12" x14ac:dyDescent="0.2">
      <c r="A28" s="657" t="s">
        <v>311</v>
      </c>
      <c r="B28" s="658">
        <v>1918</v>
      </c>
      <c r="C28" s="665"/>
      <c r="D28" s="666"/>
      <c r="E28" s="666"/>
      <c r="F28" s="666"/>
      <c r="G28" s="666"/>
      <c r="H28" s="663"/>
      <c r="I28" s="667"/>
      <c r="J28" s="666"/>
      <c r="K28" s="447">
        <f t="shared" si="0"/>
        <v>0</v>
      </c>
    </row>
    <row r="29" spans="1:11" s="649" customFormat="1" ht="12" x14ac:dyDescent="0.2">
      <c r="A29" s="657" t="s">
        <v>312</v>
      </c>
      <c r="B29" s="658">
        <v>1919</v>
      </c>
      <c r="C29" s="665"/>
      <c r="D29" s="666"/>
      <c r="E29" s="666"/>
      <c r="F29" s="666"/>
      <c r="G29" s="666"/>
      <c r="H29" s="663"/>
      <c r="I29" s="667"/>
      <c r="J29" s="666"/>
      <c r="K29" s="447">
        <f t="shared" si="0"/>
        <v>0</v>
      </c>
    </row>
    <row r="30" spans="1:11" s="649" customFormat="1" ht="12" x14ac:dyDescent="0.2">
      <c r="A30" s="657" t="s">
        <v>313</v>
      </c>
      <c r="B30" s="668">
        <v>1920</v>
      </c>
      <c r="C30" s="665"/>
      <c r="D30" s="666"/>
      <c r="E30" s="666"/>
      <c r="F30" s="666"/>
      <c r="G30" s="666"/>
      <c r="H30" s="663"/>
      <c r="I30" s="667"/>
      <c r="J30" s="666"/>
      <c r="K30" s="447">
        <f t="shared" si="0"/>
        <v>0</v>
      </c>
    </row>
    <row r="31" spans="1:11" s="649" customFormat="1" ht="12" x14ac:dyDescent="0.2">
      <c r="A31" s="657" t="s">
        <v>314</v>
      </c>
      <c r="B31" s="668">
        <v>1921</v>
      </c>
      <c r="C31" s="665"/>
      <c r="D31" s="666"/>
      <c r="E31" s="666"/>
      <c r="F31" s="666"/>
      <c r="G31" s="666"/>
      <c r="H31" s="663"/>
      <c r="I31" s="667"/>
      <c r="J31" s="666"/>
      <c r="K31" s="447">
        <f t="shared" si="0"/>
        <v>0</v>
      </c>
    </row>
    <row r="32" spans="1:11" s="649" customFormat="1" ht="12" x14ac:dyDescent="0.2">
      <c r="A32" s="669" t="s">
        <v>135</v>
      </c>
      <c r="B32" s="670">
        <v>1922</v>
      </c>
      <c r="C32" s="665"/>
      <c r="D32" s="666"/>
      <c r="E32" s="666"/>
      <c r="F32" s="666"/>
      <c r="G32" s="666"/>
      <c r="H32" s="1497"/>
      <c r="I32" s="667"/>
      <c r="J32" s="666"/>
      <c r="K32" s="447">
        <f t="shared" si="0"/>
        <v>0</v>
      </c>
    </row>
    <row r="33" spans="1:12" s="649" customFormat="1" ht="12" x14ac:dyDescent="0.2">
      <c r="A33" s="669" t="s">
        <v>857</v>
      </c>
      <c r="B33" s="670">
        <v>1999</v>
      </c>
      <c r="C33" s="665"/>
      <c r="D33" s="665"/>
      <c r="E33" s="665"/>
      <c r="F33" s="665"/>
      <c r="G33" s="665"/>
      <c r="H33" s="1532">
        <v>28100</v>
      </c>
      <c r="I33" s="665"/>
      <c r="J33" s="665"/>
      <c r="K33" s="1533">
        <f>SUM(C33:J33)</f>
        <v>28100</v>
      </c>
    </row>
    <row r="34" spans="1:12" ht="15" thickBot="1" x14ac:dyDescent="0.25">
      <c r="A34" s="671" t="s">
        <v>865</v>
      </c>
      <c r="B34" s="672">
        <v>1000</v>
      </c>
      <c r="C34" s="713">
        <f>SUM(C5:C32)</f>
        <v>1065000</v>
      </c>
      <c r="D34" s="713">
        <f t="shared" ref="D34:J34" si="1">SUM(D5:D32)</f>
        <v>155500</v>
      </c>
      <c r="E34" s="713">
        <f t="shared" si="1"/>
        <v>76600</v>
      </c>
      <c r="F34" s="713">
        <f t="shared" si="1"/>
        <v>33700</v>
      </c>
      <c r="G34" s="713">
        <f t="shared" si="1"/>
        <v>74500</v>
      </c>
      <c r="H34" s="713">
        <f>SUM(H5:H32)</f>
        <v>0</v>
      </c>
      <c r="I34" s="713">
        <f t="shared" si="1"/>
        <v>0</v>
      </c>
      <c r="J34" s="713">
        <f t="shared" si="1"/>
        <v>0</v>
      </c>
      <c r="K34" s="619">
        <f t="shared" si="0"/>
        <v>1405300</v>
      </c>
      <c r="L34" s="673"/>
    </row>
    <row r="35" spans="1:12" ht="13.5" thickTop="1" thickBot="1" x14ac:dyDescent="0.25">
      <c r="A35" s="1534" t="s">
        <v>866</v>
      </c>
      <c r="B35" s="672">
        <v>1000</v>
      </c>
      <c r="C35" s="713">
        <f>SUM(C5:C33)</f>
        <v>1065000</v>
      </c>
      <c r="D35" s="713">
        <f t="shared" ref="D35:J35" si="2">SUM(D5:D33)</f>
        <v>155500</v>
      </c>
      <c r="E35" s="713">
        <f t="shared" si="2"/>
        <v>76600</v>
      </c>
      <c r="F35" s="713">
        <f t="shared" si="2"/>
        <v>33700</v>
      </c>
      <c r="G35" s="713">
        <f t="shared" si="2"/>
        <v>74500</v>
      </c>
      <c r="H35" s="713">
        <f>SUM(H5:H33)</f>
        <v>28100</v>
      </c>
      <c r="I35" s="713">
        <f t="shared" si="2"/>
        <v>0</v>
      </c>
      <c r="J35" s="713">
        <f t="shared" si="2"/>
        <v>0</v>
      </c>
      <c r="K35" s="619">
        <f t="shared" ref="K35" si="3">SUM(C35:J35)</f>
        <v>1433400</v>
      </c>
      <c r="L35" s="673"/>
    </row>
    <row r="36" spans="1:12" s="1134" customFormat="1" ht="15.75" customHeight="1" thickTop="1" x14ac:dyDescent="0.2">
      <c r="A36" s="1132" t="s">
        <v>166</v>
      </c>
      <c r="B36" s="1133">
        <v>2000</v>
      </c>
      <c r="C36" s="674"/>
      <c r="D36" s="675"/>
      <c r="E36" s="675"/>
      <c r="F36" s="675"/>
      <c r="G36" s="675"/>
      <c r="H36" s="675"/>
      <c r="I36" s="675"/>
      <c r="J36" s="675"/>
      <c r="K36" s="676"/>
    </row>
    <row r="37" spans="1:12" s="1134" customFormat="1" ht="15.75" customHeight="1" x14ac:dyDescent="0.2">
      <c r="A37" s="1135" t="s">
        <v>237</v>
      </c>
      <c r="B37" s="1136">
        <v>2100</v>
      </c>
      <c r="C37" s="677"/>
      <c r="D37" s="678"/>
      <c r="E37" s="678"/>
      <c r="F37" s="678"/>
      <c r="G37" s="678"/>
      <c r="H37" s="678"/>
      <c r="I37" s="678"/>
      <c r="J37" s="678"/>
      <c r="K37" s="679"/>
    </row>
    <row r="38" spans="1:12" ht="12" x14ac:dyDescent="0.2">
      <c r="A38" s="680" t="s">
        <v>143</v>
      </c>
      <c r="B38" s="658">
        <v>2110</v>
      </c>
      <c r="C38" s="662"/>
      <c r="D38" s="662"/>
      <c r="E38" s="662">
        <v>30000</v>
      </c>
      <c r="F38" s="662">
        <v>2000</v>
      </c>
      <c r="G38" s="662"/>
      <c r="H38" s="662"/>
      <c r="I38" s="662"/>
      <c r="J38" s="662"/>
      <c r="K38" s="447">
        <f t="shared" ref="K38:K43" si="4">SUM(C38:J38)</f>
        <v>32000</v>
      </c>
    </row>
    <row r="39" spans="1:12" ht="12" x14ac:dyDescent="0.2">
      <c r="A39" s="681" t="s">
        <v>144</v>
      </c>
      <c r="B39" s="658">
        <v>2120</v>
      </c>
      <c r="C39" s="662">
        <v>22500</v>
      </c>
      <c r="D39" s="662">
        <v>6000</v>
      </c>
      <c r="E39" s="662"/>
      <c r="F39" s="662"/>
      <c r="G39" s="662"/>
      <c r="H39" s="662"/>
      <c r="I39" s="662"/>
      <c r="J39" s="662"/>
      <c r="K39" s="447">
        <f t="shared" si="4"/>
        <v>28500</v>
      </c>
    </row>
    <row r="40" spans="1:12" ht="12" x14ac:dyDescent="0.2">
      <c r="A40" s="681" t="s">
        <v>145</v>
      </c>
      <c r="B40" s="658">
        <v>2130</v>
      </c>
      <c r="C40" s="662"/>
      <c r="D40" s="662"/>
      <c r="E40" s="662"/>
      <c r="F40" s="662">
        <v>1500</v>
      </c>
      <c r="G40" s="662"/>
      <c r="H40" s="662"/>
      <c r="I40" s="662"/>
      <c r="J40" s="662"/>
      <c r="K40" s="447">
        <f t="shared" si="4"/>
        <v>1500</v>
      </c>
    </row>
    <row r="41" spans="1:12" ht="12" x14ac:dyDescent="0.2">
      <c r="A41" s="681" t="s">
        <v>146</v>
      </c>
      <c r="B41" s="658">
        <v>2140</v>
      </c>
      <c r="C41" s="662"/>
      <c r="D41" s="662"/>
      <c r="E41" s="662">
        <v>50000</v>
      </c>
      <c r="F41" s="662"/>
      <c r="G41" s="662"/>
      <c r="H41" s="662"/>
      <c r="I41" s="662"/>
      <c r="J41" s="662"/>
      <c r="K41" s="447">
        <f t="shared" si="4"/>
        <v>50000</v>
      </c>
    </row>
    <row r="42" spans="1:12" s="684" customFormat="1" ht="12.75" x14ac:dyDescent="0.2">
      <c r="A42" s="682" t="s">
        <v>394</v>
      </c>
      <c r="B42" s="683">
        <v>2150</v>
      </c>
      <c r="C42" s="662">
        <v>32000</v>
      </c>
      <c r="D42" s="662">
        <v>4000</v>
      </c>
      <c r="E42" s="662"/>
      <c r="F42" s="662"/>
      <c r="G42" s="662"/>
      <c r="H42" s="662"/>
      <c r="I42" s="662"/>
      <c r="J42" s="662"/>
      <c r="K42" s="447">
        <f t="shared" si="4"/>
        <v>36000</v>
      </c>
    </row>
    <row r="43" spans="1:12" s="684" customFormat="1" ht="12.75" x14ac:dyDescent="0.2">
      <c r="A43" s="685" t="s">
        <v>450</v>
      </c>
      <c r="B43" s="686">
        <v>2190</v>
      </c>
      <c r="C43" s="662"/>
      <c r="D43" s="662"/>
      <c r="E43" s="662"/>
      <c r="F43" s="662"/>
      <c r="G43" s="662"/>
      <c r="H43" s="662"/>
      <c r="I43" s="662"/>
      <c r="J43" s="662"/>
      <c r="K43" s="447">
        <f t="shared" si="4"/>
        <v>0</v>
      </c>
    </row>
    <row r="44" spans="1:12" ht="12.75" thickBot="1" x14ac:dyDescent="0.25">
      <c r="A44" s="687" t="s">
        <v>554</v>
      </c>
      <c r="B44" s="688">
        <v>2100</v>
      </c>
      <c r="C44" s="453">
        <f>SUM(C38:C43)</f>
        <v>54500</v>
      </c>
      <c r="D44" s="453">
        <f t="shared" ref="D44:K44" si="5">SUM(D38:D43)</f>
        <v>10000</v>
      </c>
      <c r="E44" s="453">
        <f t="shared" si="5"/>
        <v>80000</v>
      </c>
      <c r="F44" s="453">
        <f t="shared" si="5"/>
        <v>3500</v>
      </c>
      <c r="G44" s="453">
        <f t="shared" si="5"/>
        <v>0</v>
      </c>
      <c r="H44" s="453">
        <f t="shared" si="5"/>
        <v>0</v>
      </c>
      <c r="I44" s="453">
        <f t="shared" si="5"/>
        <v>0</v>
      </c>
      <c r="J44" s="453">
        <f t="shared" si="5"/>
        <v>0</v>
      </c>
      <c r="K44" s="453">
        <f t="shared" si="5"/>
        <v>148000</v>
      </c>
      <c r="L44" s="673"/>
    </row>
    <row r="45" spans="1:12" s="1134" customFormat="1" ht="15.75" customHeight="1" thickTop="1" x14ac:dyDescent="0.2">
      <c r="A45" s="1137" t="s">
        <v>239</v>
      </c>
      <c r="B45" s="1138">
        <v>2200</v>
      </c>
      <c r="C45" s="689"/>
      <c r="D45" s="690"/>
      <c r="E45" s="690"/>
      <c r="F45" s="690"/>
      <c r="G45" s="690"/>
      <c r="H45" s="690"/>
      <c r="I45" s="690"/>
      <c r="J45" s="690"/>
      <c r="K45" s="466"/>
    </row>
    <row r="46" spans="1:12" ht="12" x14ac:dyDescent="0.2">
      <c r="A46" s="691" t="s">
        <v>276</v>
      </c>
      <c r="B46" s="692">
        <v>2210</v>
      </c>
      <c r="C46" s="662">
        <v>11000</v>
      </c>
      <c r="D46" s="662">
        <v>1500</v>
      </c>
      <c r="E46" s="662">
        <v>66000</v>
      </c>
      <c r="F46" s="662"/>
      <c r="G46" s="662"/>
      <c r="H46" s="662"/>
      <c r="I46" s="662"/>
      <c r="J46" s="662"/>
      <c r="K46" s="447">
        <f>SUM(C46:J46)</f>
        <v>78500</v>
      </c>
    </row>
    <row r="47" spans="1:12" ht="12" x14ac:dyDescent="0.2">
      <c r="A47" s="691" t="s">
        <v>277</v>
      </c>
      <c r="B47" s="692">
        <v>2220</v>
      </c>
      <c r="C47" s="662"/>
      <c r="D47" s="662"/>
      <c r="E47" s="662">
        <v>40000</v>
      </c>
      <c r="F47" s="662">
        <v>2500</v>
      </c>
      <c r="G47" s="662"/>
      <c r="H47" s="662"/>
      <c r="I47" s="662"/>
      <c r="J47" s="662"/>
      <c r="K47" s="447">
        <f>SUM(C47:J47)</f>
        <v>42500</v>
      </c>
    </row>
    <row r="48" spans="1:12" ht="12" x14ac:dyDescent="0.2">
      <c r="A48" s="691" t="s">
        <v>278</v>
      </c>
      <c r="B48" s="692">
        <v>2230</v>
      </c>
      <c r="C48" s="662"/>
      <c r="D48" s="662"/>
      <c r="E48" s="662"/>
      <c r="F48" s="662"/>
      <c r="G48" s="662"/>
      <c r="H48" s="662"/>
      <c r="I48" s="662"/>
      <c r="J48" s="662"/>
      <c r="K48" s="447">
        <f>SUM(C48:J48)</f>
        <v>0</v>
      </c>
    </row>
    <row r="49" spans="1:12" ht="12.75" thickBot="1" x14ac:dyDescent="0.25">
      <c r="A49" s="687" t="s">
        <v>555</v>
      </c>
      <c r="B49" s="693">
        <v>2200</v>
      </c>
      <c r="C49" s="453">
        <f>SUM(C46:C48)</f>
        <v>11000</v>
      </c>
      <c r="D49" s="453">
        <f t="shared" ref="D49:K49" si="6">SUM(D46:D48)</f>
        <v>1500</v>
      </c>
      <c r="E49" s="453">
        <f t="shared" si="6"/>
        <v>106000</v>
      </c>
      <c r="F49" s="453">
        <f t="shared" si="6"/>
        <v>2500</v>
      </c>
      <c r="G49" s="453">
        <f t="shared" si="6"/>
        <v>0</v>
      </c>
      <c r="H49" s="453">
        <f t="shared" si="6"/>
        <v>0</v>
      </c>
      <c r="I49" s="453">
        <f t="shared" si="6"/>
        <v>0</v>
      </c>
      <c r="J49" s="453">
        <f t="shared" si="6"/>
        <v>0</v>
      </c>
      <c r="K49" s="453">
        <f t="shared" si="6"/>
        <v>121000</v>
      </c>
      <c r="L49" s="673"/>
    </row>
    <row r="50" spans="1:12" s="1134" customFormat="1" ht="15.75" customHeight="1" thickTop="1" x14ac:dyDescent="0.2">
      <c r="A50" s="1139" t="s">
        <v>182</v>
      </c>
      <c r="B50" s="1140">
        <v>2300</v>
      </c>
      <c r="C50" s="689"/>
      <c r="D50" s="690"/>
      <c r="E50" s="690"/>
      <c r="F50" s="690"/>
      <c r="G50" s="690"/>
      <c r="H50" s="690"/>
      <c r="I50" s="690"/>
      <c r="J50" s="690"/>
      <c r="K50" s="694"/>
    </row>
    <row r="51" spans="1:12" ht="12" x14ac:dyDescent="0.2">
      <c r="A51" s="691" t="s">
        <v>317</v>
      </c>
      <c r="B51" s="692">
        <v>2310</v>
      </c>
      <c r="C51" s="662"/>
      <c r="D51" s="662"/>
      <c r="E51" s="662">
        <v>13000</v>
      </c>
      <c r="F51" s="662">
        <v>1000</v>
      </c>
      <c r="G51" s="662"/>
      <c r="H51" s="662"/>
      <c r="I51" s="662"/>
      <c r="J51" s="662"/>
      <c r="K51" s="447">
        <f>SUM(C51:J51)</f>
        <v>14000</v>
      </c>
    </row>
    <row r="52" spans="1:12" ht="12" x14ac:dyDescent="0.2">
      <c r="A52" s="691" t="s">
        <v>318</v>
      </c>
      <c r="B52" s="692">
        <v>2320</v>
      </c>
      <c r="C52" s="662">
        <v>140000</v>
      </c>
      <c r="D52" s="662">
        <v>22000</v>
      </c>
      <c r="E52" s="662">
        <v>4000</v>
      </c>
      <c r="F52" s="662"/>
      <c r="G52" s="662"/>
      <c r="H52" s="662"/>
      <c r="I52" s="662"/>
      <c r="J52" s="662"/>
      <c r="K52" s="447">
        <f>SUM(C52:J52)</f>
        <v>166000</v>
      </c>
    </row>
    <row r="53" spans="1:12" ht="12" x14ac:dyDescent="0.2">
      <c r="A53" s="691" t="s">
        <v>561</v>
      </c>
      <c r="B53" s="692">
        <v>2330</v>
      </c>
      <c r="C53" s="662"/>
      <c r="D53" s="662"/>
      <c r="E53" s="662"/>
      <c r="F53" s="662"/>
      <c r="G53" s="662"/>
      <c r="H53" s="662"/>
      <c r="I53" s="662"/>
      <c r="J53" s="662"/>
      <c r="K53" s="447">
        <f>SUM(C53:J53)</f>
        <v>0</v>
      </c>
    </row>
    <row r="54" spans="1:12" ht="22.5" x14ac:dyDescent="0.2">
      <c r="A54" s="695" t="s">
        <v>156</v>
      </c>
      <c r="B54" s="696" t="s">
        <v>134</v>
      </c>
      <c r="C54" s="662"/>
      <c r="D54" s="662"/>
      <c r="E54" s="662"/>
      <c r="F54" s="662"/>
      <c r="G54" s="662"/>
      <c r="H54" s="662"/>
      <c r="I54" s="662"/>
      <c r="J54" s="662"/>
      <c r="K54" s="697">
        <f>SUM(C54:J54)</f>
        <v>0</v>
      </c>
    </row>
    <row r="55" spans="1:12" ht="12.75" thickBot="1" x14ac:dyDescent="0.25">
      <c r="A55" s="687" t="s">
        <v>556</v>
      </c>
      <c r="B55" s="698">
        <v>2300</v>
      </c>
      <c r="C55" s="453">
        <f>SUM(C51:C54)</f>
        <v>140000</v>
      </c>
      <c r="D55" s="453">
        <f t="shared" ref="D55:K55" si="7">SUM(D51:D54)</f>
        <v>22000</v>
      </c>
      <c r="E55" s="453">
        <f t="shared" si="7"/>
        <v>17000</v>
      </c>
      <c r="F55" s="453">
        <f t="shared" si="7"/>
        <v>1000</v>
      </c>
      <c r="G55" s="453">
        <f t="shared" si="7"/>
        <v>0</v>
      </c>
      <c r="H55" s="453">
        <f t="shared" si="7"/>
        <v>0</v>
      </c>
      <c r="I55" s="453">
        <f t="shared" si="7"/>
        <v>0</v>
      </c>
      <c r="J55" s="453">
        <f t="shared" si="7"/>
        <v>0</v>
      </c>
      <c r="K55" s="453">
        <f t="shared" si="7"/>
        <v>180000</v>
      </c>
      <c r="L55" s="673"/>
    </row>
    <row r="56" spans="1:12" s="1134" customFormat="1" ht="15.75" customHeight="1" thickTop="1" x14ac:dyDescent="0.2">
      <c r="A56" s="1137" t="s">
        <v>188</v>
      </c>
      <c r="B56" s="1138">
        <v>2400</v>
      </c>
      <c r="C56" s="689"/>
      <c r="D56" s="690"/>
      <c r="E56" s="690"/>
      <c r="F56" s="690"/>
      <c r="G56" s="690"/>
      <c r="H56" s="690"/>
      <c r="I56" s="690"/>
      <c r="J56" s="690"/>
      <c r="K56" s="694"/>
    </row>
    <row r="57" spans="1:12" ht="12" x14ac:dyDescent="0.2">
      <c r="A57" s="691" t="s">
        <v>562</v>
      </c>
      <c r="B57" s="692">
        <v>2410</v>
      </c>
      <c r="C57" s="662">
        <v>110000</v>
      </c>
      <c r="D57" s="662">
        <v>29000</v>
      </c>
      <c r="E57" s="662">
        <v>1700</v>
      </c>
      <c r="F57" s="662">
        <v>100</v>
      </c>
      <c r="G57" s="662"/>
      <c r="H57" s="662"/>
      <c r="I57" s="662"/>
      <c r="J57" s="662"/>
      <c r="K57" s="447">
        <f>SUM(C57:J57)</f>
        <v>140800</v>
      </c>
    </row>
    <row r="58" spans="1:12" ht="12" x14ac:dyDescent="0.2">
      <c r="A58" s="699" t="s">
        <v>759</v>
      </c>
      <c r="B58" s="700">
        <v>2490</v>
      </c>
      <c r="C58" s="662"/>
      <c r="D58" s="662"/>
      <c r="E58" s="662"/>
      <c r="F58" s="662"/>
      <c r="G58" s="662"/>
      <c r="H58" s="662"/>
      <c r="I58" s="662"/>
      <c r="J58" s="662"/>
      <c r="K58" s="447">
        <f>SUM(C58:J58)</f>
        <v>0</v>
      </c>
    </row>
    <row r="59" spans="1:12" ht="12.75" thickBot="1" x14ac:dyDescent="0.25">
      <c r="A59" s="687" t="s">
        <v>557</v>
      </c>
      <c r="B59" s="701">
        <v>2400</v>
      </c>
      <c r="C59" s="453">
        <f>SUM(C57:C58)</f>
        <v>110000</v>
      </c>
      <c r="D59" s="453">
        <f t="shared" ref="D59:J59" si="8">SUM(D57:D58)</f>
        <v>29000</v>
      </c>
      <c r="E59" s="453">
        <f t="shared" si="8"/>
        <v>1700</v>
      </c>
      <c r="F59" s="453">
        <f t="shared" si="8"/>
        <v>100</v>
      </c>
      <c r="G59" s="453">
        <f t="shared" si="8"/>
        <v>0</v>
      </c>
      <c r="H59" s="453">
        <f t="shared" si="8"/>
        <v>0</v>
      </c>
      <c r="I59" s="453">
        <f t="shared" si="8"/>
        <v>0</v>
      </c>
      <c r="J59" s="453">
        <f t="shared" si="8"/>
        <v>0</v>
      </c>
      <c r="K59" s="619">
        <f>SUM(K57:K58)</f>
        <v>140800</v>
      </c>
      <c r="L59" s="673"/>
    </row>
    <row r="60" spans="1:12" s="1134" customFormat="1" ht="15.75" customHeight="1" thickTop="1" x14ac:dyDescent="0.2">
      <c r="A60" s="1137" t="s">
        <v>238</v>
      </c>
      <c r="B60" s="1141">
        <v>2500</v>
      </c>
      <c r="C60" s="689"/>
      <c r="D60" s="690"/>
      <c r="E60" s="690"/>
      <c r="F60" s="690"/>
      <c r="G60" s="690"/>
      <c r="H60" s="690"/>
      <c r="I60" s="690"/>
      <c r="J60" s="690"/>
      <c r="K60" s="694"/>
    </row>
    <row r="61" spans="1:12" ht="12" x14ac:dyDescent="0.2">
      <c r="A61" s="702" t="s">
        <v>395</v>
      </c>
      <c r="B61" s="703">
        <v>2510</v>
      </c>
      <c r="C61" s="662"/>
      <c r="D61" s="662"/>
      <c r="E61" s="662"/>
      <c r="F61" s="662"/>
      <c r="G61" s="662"/>
      <c r="H61" s="662"/>
      <c r="I61" s="662"/>
      <c r="J61" s="662"/>
      <c r="K61" s="447">
        <f t="shared" ref="K61:K66" si="9">SUM(C61:J61)</f>
        <v>0</v>
      </c>
    </row>
    <row r="62" spans="1:12" ht="12" x14ac:dyDescent="0.2">
      <c r="A62" s="702" t="s">
        <v>396</v>
      </c>
      <c r="B62" s="703">
        <v>2520</v>
      </c>
      <c r="C62" s="662">
        <v>46000</v>
      </c>
      <c r="D62" s="662">
        <v>5000</v>
      </c>
      <c r="E62" s="662">
        <v>22000</v>
      </c>
      <c r="F62" s="662">
        <v>500</v>
      </c>
      <c r="G62" s="662"/>
      <c r="H62" s="662"/>
      <c r="I62" s="662"/>
      <c r="J62" s="662"/>
      <c r="K62" s="447">
        <f t="shared" si="9"/>
        <v>73500</v>
      </c>
    </row>
    <row r="63" spans="1:12" ht="12" x14ac:dyDescent="0.2">
      <c r="A63" s="702" t="s">
        <v>397</v>
      </c>
      <c r="B63" s="703">
        <v>2540</v>
      </c>
      <c r="C63" s="662"/>
      <c r="D63" s="662"/>
      <c r="E63" s="662"/>
      <c r="F63" s="662"/>
      <c r="G63" s="662"/>
      <c r="H63" s="662"/>
      <c r="I63" s="662"/>
      <c r="J63" s="662"/>
      <c r="K63" s="447">
        <f t="shared" si="9"/>
        <v>0</v>
      </c>
    </row>
    <row r="64" spans="1:12" ht="12" x14ac:dyDescent="0.2">
      <c r="A64" s="702" t="s">
        <v>398</v>
      </c>
      <c r="B64" s="703">
        <v>2550</v>
      </c>
      <c r="C64" s="662"/>
      <c r="D64" s="662"/>
      <c r="E64" s="662"/>
      <c r="F64" s="662"/>
      <c r="G64" s="662"/>
      <c r="H64" s="662"/>
      <c r="I64" s="662"/>
      <c r="J64" s="662"/>
      <c r="K64" s="447">
        <f t="shared" si="9"/>
        <v>0</v>
      </c>
    </row>
    <row r="65" spans="1:12" ht="12" x14ac:dyDescent="0.2">
      <c r="A65" s="702" t="s">
        <v>399</v>
      </c>
      <c r="B65" s="703">
        <v>2560</v>
      </c>
      <c r="C65" s="662">
        <v>44000</v>
      </c>
      <c r="D65" s="662">
        <v>100</v>
      </c>
      <c r="E65" s="662">
        <v>500</v>
      </c>
      <c r="F65" s="662">
        <v>69000</v>
      </c>
      <c r="G65" s="662"/>
      <c r="H65" s="662"/>
      <c r="I65" s="662"/>
      <c r="J65" s="662"/>
      <c r="K65" s="447">
        <f t="shared" si="9"/>
        <v>113600</v>
      </c>
    </row>
    <row r="66" spans="1:12" ht="12" x14ac:dyDescent="0.2">
      <c r="A66" s="702" t="s">
        <v>400</v>
      </c>
      <c r="B66" s="703">
        <v>2570</v>
      </c>
      <c r="C66" s="662"/>
      <c r="D66" s="662"/>
      <c r="E66" s="662"/>
      <c r="F66" s="662"/>
      <c r="G66" s="662"/>
      <c r="H66" s="662"/>
      <c r="I66" s="662"/>
      <c r="J66" s="662"/>
      <c r="K66" s="447">
        <f t="shared" si="9"/>
        <v>0</v>
      </c>
    </row>
    <row r="67" spans="1:12" ht="12.75" thickBot="1" x14ac:dyDescent="0.25">
      <c r="A67" s="704" t="s">
        <v>558</v>
      </c>
      <c r="B67" s="705">
        <v>2500</v>
      </c>
      <c r="C67" s="706">
        <f>SUM(C61:C66)</f>
        <v>90000</v>
      </c>
      <c r="D67" s="706">
        <f t="shared" ref="D67:K67" si="10">SUM(D61:D66)</f>
        <v>5100</v>
      </c>
      <c r="E67" s="706">
        <f t="shared" si="10"/>
        <v>22500</v>
      </c>
      <c r="F67" s="706">
        <f t="shared" si="10"/>
        <v>69500</v>
      </c>
      <c r="G67" s="706">
        <f t="shared" si="10"/>
        <v>0</v>
      </c>
      <c r="H67" s="706">
        <f t="shared" si="10"/>
        <v>0</v>
      </c>
      <c r="I67" s="706">
        <f t="shared" si="10"/>
        <v>0</v>
      </c>
      <c r="J67" s="706">
        <f t="shared" si="10"/>
        <v>0</v>
      </c>
      <c r="K67" s="706">
        <f t="shared" si="10"/>
        <v>187100</v>
      </c>
      <c r="L67" s="673"/>
    </row>
    <row r="68" spans="1:12" s="1134" customFormat="1" ht="15.75" customHeight="1" thickTop="1" x14ac:dyDescent="0.2">
      <c r="A68" s="1139" t="s">
        <v>189</v>
      </c>
      <c r="B68" s="1142" t="s">
        <v>833</v>
      </c>
      <c r="C68" s="707"/>
      <c r="D68" s="708"/>
      <c r="E68" s="708"/>
      <c r="F68" s="708"/>
      <c r="G68" s="708"/>
      <c r="H68" s="708"/>
      <c r="I68" s="708"/>
      <c r="J68" s="708"/>
      <c r="K68" s="709"/>
    </row>
    <row r="69" spans="1:12" ht="12" x14ac:dyDescent="0.2">
      <c r="A69" s="702" t="s">
        <v>401</v>
      </c>
      <c r="B69" s="703">
        <v>2610</v>
      </c>
      <c r="C69" s="662"/>
      <c r="D69" s="662"/>
      <c r="E69" s="662"/>
      <c r="F69" s="662"/>
      <c r="G69" s="662"/>
      <c r="H69" s="662"/>
      <c r="I69" s="662"/>
      <c r="J69" s="662"/>
      <c r="K69" s="447">
        <f>SUM(C69:J69)</f>
        <v>0</v>
      </c>
    </row>
    <row r="70" spans="1:12" ht="12" x14ac:dyDescent="0.2">
      <c r="A70" s="702" t="s">
        <v>448</v>
      </c>
      <c r="B70" s="703">
        <v>2620</v>
      </c>
      <c r="C70" s="662"/>
      <c r="D70" s="662"/>
      <c r="E70" s="662"/>
      <c r="F70" s="662"/>
      <c r="G70" s="662"/>
      <c r="H70" s="662"/>
      <c r="I70" s="662"/>
      <c r="J70" s="662"/>
      <c r="K70" s="447">
        <f t="shared" ref="K70:K77" si="11">SUM(C70:J70)</f>
        <v>0</v>
      </c>
    </row>
    <row r="71" spans="1:12" ht="12" x14ac:dyDescent="0.2">
      <c r="A71" s="702" t="s">
        <v>496</v>
      </c>
      <c r="B71" s="703">
        <v>2630</v>
      </c>
      <c r="C71" s="662"/>
      <c r="D71" s="662"/>
      <c r="E71" s="662"/>
      <c r="F71" s="662"/>
      <c r="G71" s="662"/>
      <c r="H71" s="662"/>
      <c r="I71" s="662"/>
      <c r="J71" s="662"/>
      <c r="K71" s="447">
        <f t="shared" si="11"/>
        <v>0</v>
      </c>
    </row>
    <row r="72" spans="1:12" ht="12" x14ac:dyDescent="0.2">
      <c r="A72" s="702" t="s">
        <v>513</v>
      </c>
      <c r="B72" s="703">
        <v>2640</v>
      </c>
      <c r="C72" s="662"/>
      <c r="D72" s="662"/>
      <c r="E72" s="662"/>
      <c r="F72" s="662"/>
      <c r="G72" s="662"/>
      <c r="H72" s="662"/>
      <c r="I72" s="662"/>
      <c r="J72" s="662"/>
      <c r="K72" s="447">
        <f t="shared" si="11"/>
        <v>0</v>
      </c>
    </row>
    <row r="73" spans="1:12" ht="12" x14ac:dyDescent="0.2">
      <c r="A73" s="702" t="s">
        <v>514</v>
      </c>
      <c r="B73" s="703">
        <v>2660</v>
      </c>
      <c r="C73" s="662"/>
      <c r="D73" s="662"/>
      <c r="E73" s="662"/>
      <c r="F73" s="662"/>
      <c r="G73" s="662"/>
      <c r="H73" s="662"/>
      <c r="I73" s="662"/>
      <c r="J73" s="662"/>
      <c r="K73" s="447">
        <f t="shared" si="11"/>
        <v>0</v>
      </c>
    </row>
    <row r="74" spans="1:12" ht="12.75" thickBot="1" x14ac:dyDescent="0.25">
      <c r="A74" s="704" t="s">
        <v>559</v>
      </c>
      <c r="B74" s="710">
        <v>2600</v>
      </c>
      <c r="C74" s="711">
        <f>SUM(C69:C73)</f>
        <v>0</v>
      </c>
      <c r="D74" s="711">
        <f t="shared" ref="D74:J74" si="12">SUM(D69:D73)</f>
        <v>0</v>
      </c>
      <c r="E74" s="711">
        <f t="shared" si="12"/>
        <v>0</v>
      </c>
      <c r="F74" s="711">
        <f t="shared" si="12"/>
        <v>0</v>
      </c>
      <c r="G74" s="711">
        <f t="shared" si="12"/>
        <v>0</v>
      </c>
      <c r="H74" s="711">
        <f t="shared" si="12"/>
        <v>0</v>
      </c>
      <c r="I74" s="711">
        <f t="shared" si="12"/>
        <v>0</v>
      </c>
      <c r="J74" s="711">
        <f t="shared" si="12"/>
        <v>0</v>
      </c>
      <c r="K74" s="711">
        <f>SUM(K69:K73)</f>
        <v>0</v>
      </c>
      <c r="L74" s="673"/>
    </row>
    <row r="75" spans="1:12" s="1134" customFormat="1" ht="15.75" customHeight="1" thickTop="1" x14ac:dyDescent="0.2">
      <c r="A75" s="1143" t="s">
        <v>773</v>
      </c>
      <c r="B75" s="1144">
        <v>2900</v>
      </c>
      <c r="C75" s="662"/>
      <c r="D75" s="662"/>
      <c r="E75" s="662"/>
      <c r="F75" s="662"/>
      <c r="G75" s="662"/>
      <c r="H75" s="662"/>
      <c r="I75" s="662"/>
      <c r="J75" s="662"/>
      <c r="K75" s="712">
        <f t="shared" si="11"/>
        <v>0</v>
      </c>
    </row>
    <row r="76" spans="1:12" ht="12.75" thickBot="1" x14ac:dyDescent="0.25">
      <c r="A76" s="704" t="s">
        <v>560</v>
      </c>
      <c r="B76" s="698">
        <v>2000</v>
      </c>
      <c r="C76" s="711">
        <f>SUM(C44,C49,C55,C59,C67,C74,C75)</f>
        <v>405500</v>
      </c>
      <c r="D76" s="711">
        <f t="shared" ref="D76:J76" si="13">SUM(D44,D49,D55,D59,D67,D74,D75)</f>
        <v>67600</v>
      </c>
      <c r="E76" s="711">
        <f t="shared" si="13"/>
        <v>227200</v>
      </c>
      <c r="F76" s="711">
        <f t="shared" si="13"/>
        <v>76600</v>
      </c>
      <c r="G76" s="711">
        <f t="shared" si="13"/>
        <v>0</v>
      </c>
      <c r="H76" s="711">
        <f t="shared" si="13"/>
        <v>0</v>
      </c>
      <c r="I76" s="711">
        <f t="shared" si="13"/>
        <v>0</v>
      </c>
      <c r="J76" s="711">
        <f t="shared" si="13"/>
        <v>0</v>
      </c>
      <c r="K76" s="713">
        <f t="shared" si="11"/>
        <v>776900</v>
      </c>
      <c r="L76" s="673"/>
    </row>
    <row r="77" spans="1:12" s="1134" customFormat="1" ht="13.5" thickTop="1" thickBot="1" x14ac:dyDescent="0.25">
      <c r="A77" s="1145" t="s">
        <v>167</v>
      </c>
      <c r="B77" s="1146">
        <v>3000</v>
      </c>
      <c r="C77" s="662"/>
      <c r="D77" s="662"/>
      <c r="E77" s="662"/>
      <c r="F77" s="662"/>
      <c r="G77" s="662"/>
      <c r="H77" s="662"/>
      <c r="I77" s="662"/>
      <c r="J77" s="662"/>
      <c r="K77" s="620">
        <f t="shared" si="11"/>
        <v>0</v>
      </c>
    </row>
    <row r="78" spans="1:12" ht="12.75" thickTop="1" x14ac:dyDescent="0.2">
      <c r="A78" s="714" t="s">
        <v>673</v>
      </c>
      <c r="B78" s="715">
        <v>4000</v>
      </c>
      <c r="C78" s="716"/>
      <c r="D78" s="717"/>
      <c r="E78" s="717"/>
      <c r="F78" s="717"/>
      <c r="G78" s="717"/>
      <c r="H78" s="717"/>
      <c r="I78" s="717"/>
      <c r="J78" s="717"/>
      <c r="K78" s="718"/>
    </row>
    <row r="79" spans="1:12" s="1134" customFormat="1" ht="12" x14ac:dyDescent="0.2">
      <c r="A79" s="1147" t="s">
        <v>672</v>
      </c>
      <c r="B79" s="1148">
        <v>4100</v>
      </c>
      <c r="C79" s="719"/>
      <c r="D79" s="720"/>
      <c r="E79" s="720"/>
      <c r="F79" s="720"/>
      <c r="G79" s="720"/>
      <c r="H79" s="720"/>
      <c r="I79" s="720"/>
      <c r="J79" s="720"/>
      <c r="K79" s="721"/>
    </row>
    <row r="80" spans="1:12" ht="12" x14ac:dyDescent="0.2">
      <c r="A80" s="702" t="s">
        <v>571</v>
      </c>
      <c r="B80" s="703">
        <v>4110</v>
      </c>
      <c r="C80" s="722"/>
      <c r="D80" s="723"/>
      <c r="E80" s="662"/>
      <c r="F80" s="722"/>
      <c r="G80" s="723"/>
      <c r="H80" s="662"/>
      <c r="I80" s="722"/>
      <c r="J80" s="722"/>
      <c r="K80" s="656">
        <f t="shared" ref="K80:K85" si="14">SUM(C80:J80)</f>
        <v>0</v>
      </c>
    </row>
    <row r="81" spans="1:12" ht="12" x14ac:dyDescent="0.2">
      <c r="A81" s="724" t="s">
        <v>244</v>
      </c>
      <c r="B81" s="725">
        <v>4120</v>
      </c>
      <c r="C81" s="726"/>
      <c r="D81" s="525"/>
      <c r="E81" s="662"/>
      <c r="F81" s="525"/>
      <c r="G81" s="522"/>
      <c r="H81" s="662"/>
      <c r="I81" s="525"/>
      <c r="J81" s="525"/>
      <c r="K81" s="447">
        <f t="shared" si="14"/>
        <v>0</v>
      </c>
    </row>
    <row r="82" spans="1:12" ht="12" x14ac:dyDescent="0.2">
      <c r="A82" s="727" t="s">
        <v>449</v>
      </c>
      <c r="B82" s="728">
        <v>4130</v>
      </c>
      <c r="C82" s="726"/>
      <c r="D82" s="525"/>
      <c r="E82" s="662"/>
      <c r="F82" s="525"/>
      <c r="G82" s="522"/>
      <c r="H82" s="662"/>
      <c r="I82" s="525"/>
      <c r="J82" s="525"/>
      <c r="K82" s="447">
        <f t="shared" si="14"/>
        <v>0</v>
      </c>
    </row>
    <row r="83" spans="1:12" ht="12" x14ac:dyDescent="0.2">
      <c r="A83" s="727" t="s">
        <v>210</v>
      </c>
      <c r="B83" s="728">
        <v>4140</v>
      </c>
      <c r="C83" s="726"/>
      <c r="D83" s="525"/>
      <c r="E83" s="662"/>
      <c r="F83" s="525"/>
      <c r="G83" s="522"/>
      <c r="H83" s="662"/>
      <c r="I83" s="525"/>
      <c r="J83" s="525"/>
      <c r="K83" s="447">
        <f t="shared" si="14"/>
        <v>0</v>
      </c>
    </row>
    <row r="84" spans="1:12" ht="12" x14ac:dyDescent="0.2">
      <c r="A84" s="727" t="s">
        <v>273</v>
      </c>
      <c r="B84" s="728">
        <v>4170</v>
      </c>
      <c r="C84" s="726"/>
      <c r="D84" s="525"/>
      <c r="E84" s="662"/>
      <c r="F84" s="525"/>
      <c r="G84" s="522"/>
      <c r="H84" s="662"/>
      <c r="I84" s="525"/>
      <c r="J84" s="525"/>
      <c r="K84" s="447">
        <f t="shared" si="14"/>
        <v>0</v>
      </c>
    </row>
    <row r="85" spans="1:12" ht="12" x14ac:dyDescent="0.2">
      <c r="A85" s="729" t="s">
        <v>760</v>
      </c>
      <c r="B85" s="730">
        <v>4190</v>
      </c>
      <c r="C85" s="726"/>
      <c r="D85" s="525"/>
      <c r="E85" s="662"/>
      <c r="F85" s="525"/>
      <c r="G85" s="522"/>
      <c r="H85" s="662"/>
      <c r="I85" s="525"/>
      <c r="J85" s="525"/>
      <c r="K85" s="447">
        <f t="shared" si="14"/>
        <v>0</v>
      </c>
    </row>
    <row r="86" spans="1:12" ht="12.75" thickBot="1" x14ac:dyDescent="0.25">
      <c r="A86" s="731" t="s">
        <v>677</v>
      </c>
      <c r="B86" s="732">
        <v>4100</v>
      </c>
      <c r="C86" s="726"/>
      <c r="D86" s="525"/>
      <c r="E86" s="733">
        <f>SUM(E80:E85)</f>
        <v>0</v>
      </c>
      <c r="F86" s="525"/>
      <c r="G86" s="522"/>
      <c r="H86" s="546">
        <f>SUM(H80:H85)</f>
        <v>0</v>
      </c>
      <c r="I86" s="525"/>
      <c r="J86" s="525"/>
      <c r="K86" s="546">
        <f>SUM(K80:K85)</f>
        <v>0</v>
      </c>
      <c r="L86" s="673"/>
    </row>
    <row r="87" spans="1:12" ht="12.75" thickTop="1" x14ac:dyDescent="0.2">
      <c r="A87" s="734" t="s">
        <v>261</v>
      </c>
      <c r="B87" s="735">
        <v>4210</v>
      </c>
      <c r="C87" s="726"/>
      <c r="D87" s="525"/>
      <c r="E87" s="525"/>
      <c r="F87" s="525"/>
      <c r="G87" s="522"/>
      <c r="H87" s="662"/>
      <c r="I87" s="525"/>
      <c r="J87" s="525"/>
      <c r="K87" s="656">
        <f>SUM(C87:J87)</f>
        <v>0</v>
      </c>
    </row>
    <row r="88" spans="1:12" ht="12" x14ac:dyDescent="0.2">
      <c r="A88" s="736" t="s">
        <v>197</v>
      </c>
      <c r="B88" s="737">
        <v>4220</v>
      </c>
      <c r="C88" s="726"/>
      <c r="D88" s="525"/>
      <c r="E88" s="525"/>
      <c r="F88" s="525"/>
      <c r="G88" s="522"/>
      <c r="H88" s="662">
        <v>76000</v>
      </c>
      <c r="I88" s="525"/>
      <c r="J88" s="525"/>
      <c r="K88" s="656">
        <f t="shared" ref="K88:K101" si="15">SUM(C88:J88)</f>
        <v>76000</v>
      </c>
    </row>
    <row r="89" spans="1:12" ht="12" x14ac:dyDescent="0.2">
      <c r="A89" s="738" t="s">
        <v>198</v>
      </c>
      <c r="B89" s="737">
        <v>4230</v>
      </c>
      <c r="C89" s="726"/>
      <c r="D89" s="525"/>
      <c r="E89" s="525"/>
      <c r="F89" s="525"/>
      <c r="G89" s="522"/>
      <c r="H89" s="662"/>
      <c r="I89" s="525"/>
      <c r="J89" s="525"/>
      <c r="K89" s="656">
        <f t="shared" si="15"/>
        <v>0</v>
      </c>
    </row>
    <row r="90" spans="1:12" ht="12" x14ac:dyDescent="0.2">
      <c r="A90" s="736" t="s">
        <v>199</v>
      </c>
      <c r="B90" s="737">
        <v>4240</v>
      </c>
      <c r="C90" s="726"/>
      <c r="D90" s="525"/>
      <c r="E90" s="525"/>
      <c r="F90" s="525"/>
      <c r="G90" s="522"/>
      <c r="H90" s="662"/>
      <c r="I90" s="525"/>
      <c r="J90" s="525"/>
      <c r="K90" s="656">
        <f t="shared" si="15"/>
        <v>0</v>
      </c>
    </row>
    <row r="91" spans="1:12" ht="12" x14ac:dyDescent="0.2">
      <c r="A91" s="736" t="s">
        <v>200</v>
      </c>
      <c r="B91" s="737">
        <v>4270</v>
      </c>
      <c r="C91" s="726"/>
      <c r="D91" s="525"/>
      <c r="E91" s="525"/>
      <c r="F91" s="525"/>
      <c r="G91" s="522"/>
      <c r="H91" s="662"/>
      <c r="I91" s="525"/>
      <c r="J91" s="525"/>
      <c r="K91" s="656">
        <f t="shared" si="15"/>
        <v>0</v>
      </c>
    </row>
    <row r="92" spans="1:12" ht="12" x14ac:dyDescent="0.2">
      <c r="A92" s="736" t="s">
        <v>201</v>
      </c>
      <c r="B92" s="737">
        <v>4280</v>
      </c>
      <c r="C92" s="726"/>
      <c r="D92" s="525"/>
      <c r="E92" s="525"/>
      <c r="F92" s="525"/>
      <c r="G92" s="522"/>
      <c r="H92" s="662"/>
      <c r="I92" s="525"/>
      <c r="J92" s="525"/>
      <c r="K92" s="656">
        <f t="shared" si="15"/>
        <v>0</v>
      </c>
    </row>
    <row r="93" spans="1:12" ht="12" x14ac:dyDescent="0.2">
      <c r="A93" s="738" t="s">
        <v>761</v>
      </c>
      <c r="B93" s="739">
        <v>4290</v>
      </c>
      <c r="C93" s="726"/>
      <c r="D93" s="525"/>
      <c r="E93" s="525"/>
      <c r="F93" s="525"/>
      <c r="G93" s="522"/>
      <c r="H93" s="662"/>
      <c r="I93" s="525"/>
      <c r="J93" s="525"/>
      <c r="K93" s="656">
        <f t="shared" si="15"/>
        <v>0</v>
      </c>
    </row>
    <row r="94" spans="1:12" ht="12.75" thickBot="1" x14ac:dyDescent="0.25">
      <c r="A94" s="740" t="s">
        <v>699</v>
      </c>
      <c r="B94" s="732">
        <v>4200</v>
      </c>
      <c r="C94" s="726"/>
      <c r="D94" s="525"/>
      <c r="E94" s="525"/>
      <c r="F94" s="525"/>
      <c r="G94" s="522"/>
      <c r="H94" s="741">
        <f>SUM(H87:H93)</f>
        <v>76000</v>
      </c>
      <c r="I94" s="525"/>
      <c r="J94" s="525"/>
      <c r="K94" s="741">
        <f>SUM(K87:K93)</f>
        <v>76000</v>
      </c>
      <c r="L94" s="673"/>
    </row>
    <row r="95" spans="1:12" ht="12.75" thickTop="1" x14ac:dyDescent="0.2">
      <c r="A95" s="742" t="s">
        <v>202</v>
      </c>
      <c r="B95" s="743">
        <v>4310</v>
      </c>
      <c r="C95" s="726"/>
      <c r="D95" s="525"/>
      <c r="E95" s="525"/>
      <c r="F95" s="525"/>
      <c r="G95" s="522"/>
      <c r="H95" s="662"/>
      <c r="I95" s="525"/>
      <c r="J95" s="525"/>
      <c r="K95" s="656">
        <f t="shared" si="15"/>
        <v>0</v>
      </c>
    </row>
    <row r="96" spans="1:12" ht="12" x14ac:dyDescent="0.2">
      <c r="A96" s="727" t="s">
        <v>203</v>
      </c>
      <c r="B96" s="189">
        <v>4320</v>
      </c>
      <c r="C96" s="726"/>
      <c r="D96" s="525"/>
      <c r="E96" s="525"/>
      <c r="F96" s="525"/>
      <c r="G96" s="522"/>
      <c r="H96" s="662"/>
      <c r="I96" s="525"/>
      <c r="J96" s="525"/>
      <c r="K96" s="656">
        <f t="shared" si="15"/>
        <v>0</v>
      </c>
    </row>
    <row r="97" spans="1:12" ht="12" x14ac:dyDescent="0.2">
      <c r="A97" s="727" t="s">
        <v>204</v>
      </c>
      <c r="B97" s="189">
        <v>4330</v>
      </c>
      <c r="C97" s="726"/>
      <c r="D97" s="525"/>
      <c r="E97" s="525"/>
      <c r="F97" s="525"/>
      <c r="G97" s="522"/>
      <c r="H97" s="662"/>
      <c r="I97" s="525"/>
      <c r="J97" s="525"/>
      <c r="K97" s="656">
        <f t="shared" si="15"/>
        <v>0</v>
      </c>
    </row>
    <row r="98" spans="1:12" ht="12" x14ac:dyDescent="0.2">
      <c r="A98" s="727" t="s">
        <v>205</v>
      </c>
      <c r="B98" s="189">
        <v>4340</v>
      </c>
      <c r="C98" s="726"/>
      <c r="D98" s="525"/>
      <c r="E98" s="525"/>
      <c r="F98" s="525"/>
      <c r="G98" s="522"/>
      <c r="H98" s="662"/>
      <c r="I98" s="525"/>
      <c r="J98" s="525"/>
      <c r="K98" s="656">
        <f t="shared" si="15"/>
        <v>0</v>
      </c>
    </row>
    <row r="99" spans="1:12" ht="12" x14ac:dyDescent="0.2">
      <c r="A99" s="727" t="s">
        <v>206</v>
      </c>
      <c r="B99" s="189">
        <v>4370</v>
      </c>
      <c r="C99" s="726"/>
      <c r="D99" s="525"/>
      <c r="E99" s="525"/>
      <c r="F99" s="525"/>
      <c r="G99" s="522"/>
      <c r="H99" s="662"/>
      <c r="I99" s="525"/>
      <c r="J99" s="525"/>
      <c r="K99" s="656">
        <f t="shared" si="15"/>
        <v>0</v>
      </c>
    </row>
    <row r="100" spans="1:12" ht="12" x14ac:dyDescent="0.2">
      <c r="A100" s="727" t="s">
        <v>207</v>
      </c>
      <c r="B100" s="189">
        <v>4380</v>
      </c>
      <c r="C100" s="726"/>
      <c r="D100" s="525"/>
      <c r="E100" s="538"/>
      <c r="F100" s="525"/>
      <c r="G100" s="522"/>
      <c r="H100" s="662"/>
      <c r="I100" s="525"/>
      <c r="J100" s="525"/>
      <c r="K100" s="656">
        <f t="shared" si="15"/>
        <v>0</v>
      </c>
    </row>
    <row r="101" spans="1:12" ht="12" x14ac:dyDescent="0.2">
      <c r="A101" s="727" t="s">
        <v>762</v>
      </c>
      <c r="B101" s="189">
        <v>4390</v>
      </c>
      <c r="C101" s="726"/>
      <c r="D101" s="525"/>
      <c r="E101" s="536"/>
      <c r="F101" s="525"/>
      <c r="G101" s="522"/>
      <c r="H101" s="662"/>
      <c r="I101" s="525"/>
      <c r="J101" s="525"/>
      <c r="K101" s="656">
        <f t="shared" si="15"/>
        <v>0</v>
      </c>
    </row>
    <row r="102" spans="1:12" ht="12.75" thickBot="1" x14ac:dyDescent="0.25">
      <c r="A102" s="744" t="s">
        <v>700</v>
      </c>
      <c r="B102" s="701">
        <v>4300</v>
      </c>
      <c r="C102" s="726"/>
      <c r="D102" s="525"/>
      <c r="E102" s="546">
        <f>SUM(E95:E101)</f>
        <v>0</v>
      </c>
      <c r="F102" s="525"/>
      <c r="G102" s="522"/>
      <c r="H102" s="546">
        <f>SUM(H95:H101)</f>
        <v>0</v>
      </c>
      <c r="I102" s="525"/>
      <c r="J102" s="525"/>
      <c r="K102" s="546">
        <f>SUM(K95:K101)</f>
        <v>0</v>
      </c>
      <c r="L102" s="673"/>
    </row>
    <row r="103" spans="1:12" ht="12.75" thickTop="1" x14ac:dyDescent="0.2">
      <c r="A103" s="745" t="s">
        <v>674</v>
      </c>
      <c r="B103" s="746">
        <v>4400</v>
      </c>
      <c r="C103" s="726"/>
      <c r="D103" s="525"/>
      <c r="E103" s="747"/>
      <c r="F103" s="525"/>
      <c r="G103" s="522"/>
      <c r="H103" s="747"/>
      <c r="I103" s="525"/>
      <c r="J103" s="525"/>
      <c r="K103" s="748">
        <f>SUM(C103:J103)</f>
        <v>0</v>
      </c>
    </row>
    <row r="104" spans="1:12" ht="12.75" thickBot="1" x14ac:dyDescent="0.25">
      <c r="A104" s="740" t="s">
        <v>675</v>
      </c>
      <c r="B104" s="732">
        <v>4000</v>
      </c>
      <c r="C104" s="726"/>
      <c r="D104" s="525"/>
      <c r="E104" s="546">
        <f>SUM(E86,E94,E102,E103)</f>
        <v>0</v>
      </c>
      <c r="F104" s="525"/>
      <c r="G104" s="522"/>
      <c r="H104" s="546">
        <f>SUM(H86,H94,H102,H103)</f>
        <v>76000</v>
      </c>
      <c r="I104" s="525"/>
      <c r="J104" s="525"/>
      <c r="K104" s="546">
        <f>SUM(K86,K94,K102,K103)</f>
        <v>76000</v>
      </c>
      <c r="L104" s="673"/>
    </row>
    <row r="105" spans="1:12" s="1134" customFormat="1" ht="12.75" thickTop="1" x14ac:dyDescent="0.2">
      <c r="A105" s="749" t="s">
        <v>48</v>
      </c>
      <c r="B105" s="1149">
        <v>5000</v>
      </c>
      <c r="C105" s="750"/>
      <c r="D105" s="751"/>
      <c r="E105" s="752"/>
      <c r="F105" s="751"/>
      <c r="G105" s="751"/>
      <c r="H105" s="752"/>
      <c r="I105" s="751"/>
      <c r="J105" s="751"/>
      <c r="K105" s="753"/>
    </row>
    <row r="106" spans="1:12" ht="15.75" customHeight="1" x14ac:dyDescent="0.2">
      <c r="A106" s="1249" t="s">
        <v>212</v>
      </c>
      <c r="B106" s="754">
        <v>5100</v>
      </c>
      <c r="C106" s="525"/>
      <c r="D106" s="525"/>
      <c r="E106" s="522"/>
      <c r="F106" s="525"/>
      <c r="G106" s="525"/>
      <c r="H106" s="755"/>
      <c r="I106" s="525"/>
      <c r="J106" s="525"/>
      <c r="K106" s="525"/>
    </row>
    <row r="107" spans="1:12" ht="12" x14ac:dyDescent="0.2">
      <c r="A107" s="727" t="s">
        <v>319</v>
      </c>
      <c r="B107" s="728">
        <v>5110</v>
      </c>
      <c r="C107" s="525"/>
      <c r="D107" s="525"/>
      <c r="E107" s="522"/>
      <c r="F107" s="525"/>
      <c r="G107" s="525"/>
      <c r="H107" s="662"/>
      <c r="I107" s="525"/>
      <c r="J107" s="525"/>
      <c r="K107" s="447">
        <f>SUM(C107:J107)</f>
        <v>0</v>
      </c>
    </row>
    <row r="108" spans="1:12" ht="12" x14ac:dyDescent="0.2">
      <c r="A108" s="727" t="s">
        <v>432</v>
      </c>
      <c r="B108" s="728">
        <v>5120</v>
      </c>
      <c r="C108" s="525"/>
      <c r="D108" s="525"/>
      <c r="E108" s="522"/>
      <c r="F108" s="525"/>
      <c r="G108" s="525"/>
      <c r="H108" s="662"/>
      <c r="I108" s="525"/>
      <c r="J108" s="525"/>
      <c r="K108" s="447">
        <f>SUM(C108:J108)</f>
        <v>0</v>
      </c>
    </row>
    <row r="109" spans="1:12" ht="12" x14ac:dyDescent="0.2">
      <c r="A109" s="727" t="s">
        <v>376</v>
      </c>
      <c r="B109" s="728">
        <v>5130</v>
      </c>
      <c r="C109" s="525"/>
      <c r="D109" s="525"/>
      <c r="E109" s="522"/>
      <c r="F109" s="525"/>
      <c r="G109" s="525"/>
      <c r="H109" s="662"/>
      <c r="I109" s="525"/>
      <c r="J109" s="525"/>
      <c r="K109" s="447">
        <f>SUM(C109:J109)</f>
        <v>0</v>
      </c>
    </row>
    <row r="110" spans="1:12" ht="12" x14ac:dyDescent="0.2">
      <c r="A110" s="756" t="s">
        <v>453</v>
      </c>
      <c r="B110" s="728">
        <v>5140</v>
      </c>
      <c r="C110" s="525"/>
      <c r="D110" s="525"/>
      <c r="E110" s="522"/>
      <c r="F110" s="525"/>
      <c r="G110" s="525"/>
      <c r="H110" s="662"/>
      <c r="I110" s="525"/>
      <c r="J110" s="525"/>
      <c r="K110" s="447">
        <f>SUM(C110:J110)</f>
        <v>0</v>
      </c>
    </row>
    <row r="111" spans="1:12" ht="12" x14ac:dyDescent="0.2">
      <c r="A111" s="727" t="s">
        <v>763</v>
      </c>
      <c r="B111" s="728">
        <v>5150</v>
      </c>
      <c r="C111" s="525"/>
      <c r="D111" s="525"/>
      <c r="E111" s="522"/>
      <c r="F111" s="525"/>
      <c r="G111" s="525"/>
      <c r="H111" s="662"/>
      <c r="I111" s="525"/>
      <c r="J111" s="525"/>
      <c r="K111" s="447">
        <f>SUM(C111:J111)</f>
        <v>0</v>
      </c>
    </row>
    <row r="112" spans="1:12" ht="12" customHeight="1" thickBot="1" x14ac:dyDescent="0.25">
      <c r="A112" s="757" t="s">
        <v>50</v>
      </c>
      <c r="B112" s="758">
        <v>5100</v>
      </c>
      <c r="C112" s="525"/>
      <c r="D112" s="525"/>
      <c r="E112" s="522"/>
      <c r="F112" s="525"/>
      <c r="G112" s="525"/>
      <c r="H112" s="546">
        <f>SUM(H107:H111)</f>
        <v>0</v>
      </c>
      <c r="I112" s="525"/>
      <c r="J112" s="525"/>
      <c r="K112" s="619">
        <f>SUM(K107:K111)</f>
        <v>0</v>
      </c>
      <c r="L112" s="673"/>
    </row>
    <row r="113" spans="1:12" s="1134" customFormat="1" ht="15.75" customHeight="1" thickTop="1" thickBot="1" x14ac:dyDescent="0.25">
      <c r="A113" s="1150" t="s">
        <v>231</v>
      </c>
      <c r="B113" s="1151">
        <v>5200</v>
      </c>
      <c r="C113" s="525"/>
      <c r="D113" s="525"/>
      <c r="E113" s="522"/>
      <c r="F113" s="525"/>
      <c r="G113" s="525"/>
      <c r="H113" s="759"/>
      <c r="I113" s="525"/>
      <c r="J113" s="525"/>
      <c r="K113" s="713">
        <f>H113</f>
        <v>0</v>
      </c>
    </row>
    <row r="114" spans="1:12" ht="12" customHeight="1" thickTop="1" thickBot="1" x14ac:dyDescent="0.25">
      <c r="A114" s="760" t="s">
        <v>190</v>
      </c>
      <c r="B114" s="761">
        <v>5000</v>
      </c>
      <c r="C114" s="525"/>
      <c r="D114" s="525"/>
      <c r="E114" s="522"/>
      <c r="F114" s="525"/>
      <c r="G114" s="525"/>
      <c r="H114" s="741">
        <f>SUM(H112:H113)</f>
        <v>0</v>
      </c>
      <c r="I114" s="525"/>
      <c r="J114" s="525"/>
      <c r="K114" s="741">
        <f>SUM(K112:K113)</f>
        <v>0</v>
      </c>
      <c r="L114" s="673"/>
    </row>
    <row r="115" spans="1:12" s="1134" customFormat="1" ht="15.75" customHeight="1" thickTop="1" thickBot="1" x14ac:dyDescent="0.25">
      <c r="A115" s="762" t="s">
        <v>435</v>
      </c>
      <c r="B115" s="1152">
        <v>6000</v>
      </c>
      <c r="C115" s="538"/>
      <c r="D115" s="538"/>
      <c r="E115" s="538"/>
      <c r="F115" s="538"/>
      <c r="G115" s="538"/>
      <c r="H115" s="759"/>
      <c r="I115" s="538"/>
      <c r="J115" s="538"/>
      <c r="K115" s="447">
        <f>SUM(C115:J115)</f>
        <v>0</v>
      </c>
    </row>
    <row r="116" spans="1:12" ht="17.25" thickTop="1" thickBot="1" x14ac:dyDescent="0.25">
      <c r="A116" s="744" t="s">
        <v>867</v>
      </c>
      <c r="B116" s="763"/>
      <c r="C116" s="741">
        <f>SUM(C34,C76,C77,C104,C114,C115,)</f>
        <v>1470500</v>
      </c>
      <c r="D116" s="741">
        <f t="shared" ref="D116:K116" si="16">SUM(D34,D76,D77,D104,D114,D115,)</f>
        <v>223100</v>
      </c>
      <c r="E116" s="741">
        <f t="shared" si="16"/>
        <v>303800</v>
      </c>
      <c r="F116" s="741">
        <f t="shared" si="16"/>
        <v>110300</v>
      </c>
      <c r="G116" s="741">
        <f t="shared" si="16"/>
        <v>74500</v>
      </c>
      <c r="H116" s="741">
        <f t="shared" si="16"/>
        <v>76000</v>
      </c>
      <c r="I116" s="741">
        <f t="shared" si="16"/>
        <v>0</v>
      </c>
      <c r="J116" s="741">
        <f t="shared" si="16"/>
        <v>0</v>
      </c>
      <c r="K116" s="741">
        <f t="shared" si="16"/>
        <v>2258200</v>
      </c>
      <c r="L116" s="673"/>
    </row>
    <row r="117" spans="1:12" ht="17.25" thickTop="1" thickBot="1" x14ac:dyDescent="0.25">
      <c r="A117" s="744" t="s">
        <v>868</v>
      </c>
      <c r="B117" s="1535"/>
      <c r="C117" s="741">
        <f>SUM(C35,C76,C77,C104,C114,C115,)</f>
        <v>1470500</v>
      </c>
      <c r="D117" s="741">
        <f>SUM(D35,D76,D77,D104,D114,D115,)</f>
        <v>223100</v>
      </c>
      <c r="E117" s="741">
        <f t="shared" ref="E117:K117" si="17">SUM(E35,E76,E77,E104,E114,E115,)</f>
        <v>303800</v>
      </c>
      <c r="F117" s="741">
        <f t="shared" si="17"/>
        <v>110300</v>
      </c>
      <c r="G117" s="741">
        <f t="shared" si="17"/>
        <v>74500</v>
      </c>
      <c r="H117" s="741">
        <f t="shared" si="17"/>
        <v>104100</v>
      </c>
      <c r="I117" s="741">
        <f t="shared" si="17"/>
        <v>0</v>
      </c>
      <c r="J117" s="741">
        <f t="shared" si="17"/>
        <v>0</v>
      </c>
      <c r="K117" s="741">
        <f t="shared" si="17"/>
        <v>2286300</v>
      </c>
      <c r="L117" s="673"/>
    </row>
    <row r="118" spans="1:12" ht="24" thickTop="1" thickBot="1" x14ac:dyDescent="0.25">
      <c r="A118" s="1514" t="s">
        <v>869</v>
      </c>
      <c r="B118" s="1517"/>
      <c r="C118" s="1516"/>
      <c r="D118" s="1516"/>
      <c r="E118" s="1516"/>
      <c r="F118" s="1516"/>
      <c r="G118" s="1516"/>
      <c r="H118" s="1516"/>
      <c r="I118" s="1516"/>
      <c r="J118" s="1516"/>
      <c r="K118" s="1515">
        <f>'EstRev 6-11'!C270-'EstExp 12-20'!K116</f>
        <v>54697</v>
      </c>
    </row>
    <row r="119" spans="1:12" ht="24" thickTop="1" thickBot="1" x14ac:dyDescent="0.25">
      <c r="A119" s="1536" t="s">
        <v>870</v>
      </c>
      <c r="B119" s="1517"/>
      <c r="C119" s="522"/>
      <c r="D119" s="522"/>
      <c r="E119" s="522"/>
      <c r="F119" s="522"/>
      <c r="G119" s="522"/>
      <c r="H119" s="522"/>
      <c r="I119" s="522"/>
      <c r="J119" s="522"/>
      <c r="K119" s="1515">
        <f>'EstRev 6-11'!C271-'EstExp 12-20'!K117</f>
        <v>40197</v>
      </c>
    </row>
    <row r="120" spans="1:12" ht="5.25" customHeight="1" thickTop="1" x14ac:dyDescent="0.2">
      <c r="A120" s="764"/>
      <c r="B120" s="765"/>
      <c r="C120" s="766"/>
      <c r="D120" s="766"/>
      <c r="E120" s="766"/>
      <c r="F120" s="766"/>
      <c r="G120" s="766"/>
      <c r="H120" s="766"/>
      <c r="I120" s="766"/>
      <c r="J120" s="766"/>
      <c r="K120" s="766"/>
    </row>
    <row r="121" spans="1:12" s="1134" customFormat="1" ht="16.7" customHeight="1" x14ac:dyDescent="0.2">
      <c r="A121" s="1153" t="s">
        <v>219</v>
      </c>
      <c r="B121" s="767"/>
      <c r="C121" s="768"/>
      <c r="D121" s="768"/>
      <c r="E121" s="768"/>
      <c r="F121" s="768"/>
      <c r="G121" s="768"/>
      <c r="H121" s="768"/>
      <c r="I121" s="768"/>
      <c r="J121" s="768"/>
      <c r="K121" s="769"/>
    </row>
    <row r="122" spans="1:12" s="1134" customFormat="1" ht="15.75" customHeight="1" x14ac:dyDescent="0.2">
      <c r="A122" s="1154" t="s">
        <v>163</v>
      </c>
      <c r="B122" s="1155" t="s">
        <v>112</v>
      </c>
      <c r="C122" s="770"/>
      <c r="D122" s="771"/>
      <c r="E122" s="771"/>
      <c r="F122" s="771"/>
      <c r="G122" s="771"/>
      <c r="H122" s="771"/>
      <c r="I122" s="771"/>
      <c r="J122" s="771"/>
      <c r="K122" s="772"/>
    </row>
    <row r="123" spans="1:12" s="1134" customFormat="1" ht="12.75" customHeight="1" x14ac:dyDescent="0.2">
      <c r="A123" s="1156" t="s">
        <v>237</v>
      </c>
      <c r="B123" s="1157">
        <v>2100</v>
      </c>
      <c r="C123" s="774"/>
      <c r="D123" s="774"/>
      <c r="E123" s="774"/>
      <c r="F123" s="774"/>
      <c r="G123" s="774"/>
      <c r="H123" s="774"/>
      <c r="I123" s="774"/>
      <c r="J123" s="774"/>
      <c r="K123" s="775"/>
    </row>
    <row r="124" spans="1:12" ht="12" customHeight="1" thickBot="1" x14ac:dyDescent="0.25">
      <c r="A124" s="776" t="s">
        <v>764</v>
      </c>
      <c r="B124" s="777">
        <v>2190</v>
      </c>
      <c r="C124" s="778"/>
      <c r="D124" s="778"/>
      <c r="E124" s="778"/>
      <c r="F124" s="778"/>
      <c r="G124" s="778"/>
      <c r="H124" s="778"/>
      <c r="I124" s="779"/>
      <c r="J124" s="779"/>
      <c r="K124" s="447">
        <f>SUM(C124:J124)</f>
        <v>0</v>
      </c>
    </row>
    <row r="125" spans="1:12" s="1134" customFormat="1" ht="12.75" customHeight="1" thickTop="1" x14ac:dyDescent="0.2">
      <c r="A125" s="1158" t="s">
        <v>238</v>
      </c>
      <c r="B125" s="1157">
        <v>2500</v>
      </c>
      <c r="C125" s="775"/>
      <c r="D125" s="775"/>
      <c r="E125" s="775"/>
      <c r="F125" s="775"/>
      <c r="G125" s="775"/>
      <c r="H125" s="775"/>
      <c r="I125" s="774"/>
      <c r="J125" s="780"/>
      <c r="K125" s="781"/>
    </row>
    <row r="126" spans="1:12" ht="12.75" thickBot="1" x14ac:dyDescent="0.25">
      <c r="A126" s="776" t="s">
        <v>395</v>
      </c>
      <c r="B126" s="777">
        <v>2510</v>
      </c>
      <c r="C126" s="778"/>
      <c r="D126" s="778"/>
      <c r="E126" s="778"/>
      <c r="F126" s="778"/>
      <c r="G126" s="778"/>
      <c r="H126" s="778"/>
      <c r="I126" s="778"/>
      <c r="J126" s="778"/>
      <c r="K126" s="447">
        <f>SUM(C126:J126)</f>
        <v>0</v>
      </c>
    </row>
    <row r="127" spans="1:12" ht="13.5" thickTop="1" thickBot="1" x14ac:dyDescent="0.25">
      <c r="A127" s="776" t="s">
        <v>243</v>
      </c>
      <c r="B127" s="777">
        <v>2530</v>
      </c>
      <c r="C127" s="778"/>
      <c r="D127" s="778"/>
      <c r="E127" s="778"/>
      <c r="F127" s="778"/>
      <c r="G127" s="778"/>
      <c r="H127" s="778"/>
      <c r="I127" s="778"/>
      <c r="J127" s="778"/>
      <c r="K127" s="447">
        <f>SUM(C127:J127)</f>
        <v>0</v>
      </c>
    </row>
    <row r="128" spans="1:12" ht="13.5" thickTop="1" thickBot="1" x14ac:dyDescent="0.25">
      <c r="A128" s="776" t="s">
        <v>397</v>
      </c>
      <c r="B128" s="777">
        <v>2540</v>
      </c>
      <c r="C128" s="778">
        <v>70000</v>
      </c>
      <c r="D128" s="778">
        <v>100</v>
      </c>
      <c r="E128" s="778">
        <v>170000</v>
      </c>
      <c r="F128" s="778">
        <v>20000</v>
      </c>
      <c r="G128" s="778">
        <v>20000</v>
      </c>
      <c r="H128" s="778"/>
      <c r="I128" s="778"/>
      <c r="J128" s="778"/>
      <c r="K128" s="447">
        <f>SUM(C128:J128)</f>
        <v>280100</v>
      </c>
    </row>
    <row r="129" spans="1:11" ht="13.5" thickTop="1" thickBot="1" x14ac:dyDescent="0.25">
      <c r="A129" s="776" t="s">
        <v>398</v>
      </c>
      <c r="B129" s="777">
        <v>2550</v>
      </c>
      <c r="C129" s="778"/>
      <c r="D129" s="778"/>
      <c r="E129" s="778"/>
      <c r="F129" s="778"/>
      <c r="G129" s="778"/>
      <c r="H129" s="778"/>
      <c r="I129" s="778"/>
      <c r="J129" s="778"/>
      <c r="K129" s="447">
        <f>SUM(C129:J129)</f>
        <v>0</v>
      </c>
    </row>
    <row r="130" spans="1:11" ht="12.75" thickTop="1" x14ac:dyDescent="0.2">
      <c r="A130" s="783" t="s">
        <v>399</v>
      </c>
      <c r="B130" s="777">
        <v>2560</v>
      </c>
      <c r="C130" s="784"/>
      <c r="D130" s="784"/>
      <c r="E130" s="784"/>
      <c r="F130" s="784"/>
      <c r="G130" s="782"/>
      <c r="H130" s="784"/>
      <c r="I130" s="782"/>
      <c r="J130" s="784"/>
      <c r="K130" s="447">
        <f>SUM(C130:J130)</f>
        <v>0</v>
      </c>
    </row>
    <row r="131" spans="1:11" ht="12" customHeight="1" thickBot="1" x14ac:dyDescent="0.25">
      <c r="A131" s="785" t="s">
        <v>558</v>
      </c>
      <c r="B131" s="786">
        <v>2500</v>
      </c>
      <c r="C131" s="787">
        <f>SUM(C126:C129)</f>
        <v>70000</v>
      </c>
      <c r="D131" s="787">
        <f>SUM(D126:D129)</f>
        <v>100</v>
      </c>
      <c r="E131" s="787">
        <f t="shared" ref="E131:K131" si="18">SUM(E126:E130)</f>
        <v>170000</v>
      </c>
      <c r="F131" s="787">
        <f t="shared" si="18"/>
        <v>20000</v>
      </c>
      <c r="G131" s="787">
        <f>SUM(G126:G130)</f>
        <v>20000</v>
      </c>
      <c r="H131" s="787">
        <f>SUM(H126:H130)</f>
        <v>0</v>
      </c>
      <c r="I131" s="787">
        <f t="shared" si="18"/>
        <v>0</v>
      </c>
      <c r="J131" s="787">
        <f t="shared" si="18"/>
        <v>0</v>
      </c>
      <c r="K131" s="787">
        <f t="shared" si="18"/>
        <v>280100</v>
      </c>
    </row>
    <row r="132" spans="1:11" s="1134" customFormat="1" ht="12.75" customHeight="1" thickTop="1" x14ac:dyDescent="0.2">
      <c r="A132" s="1159" t="s">
        <v>779</v>
      </c>
      <c r="B132" s="1250">
        <v>2900</v>
      </c>
      <c r="C132" s="788"/>
      <c r="D132" s="788"/>
      <c r="E132" s="788">
        <v>26000</v>
      </c>
      <c r="F132" s="788"/>
      <c r="G132" s="788"/>
      <c r="H132" s="788"/>
      <c r="I132" s="789"/>
      <c r="J132" s="789"/>
      <c r="K132" s="712">
        <f>SUM(C132:J132)</f>
        <v>26000</v>
      </c>
    </row>
    <row r="133" spans="1:11" ht="12" customHeight="1" thickBot="1" x14ac:dyDescent="0.25">
      <c r="A133" s="790" t="s">
        <v>560</v>
      </c>
      <c r="B133" s="791">
        <v>2000</v>
      </c>
      <c r="C133" s="792">
        <f>SUM(C124,C131,C132)</f>
        <v>70000</v>
      </c>
      <c r="D133" s="792">
        <f t="shared" ref="D133:K133" si="19">SUM(D124,D131,D132)</f>
        <v>100</v>
      </c>
      <c r="E133" s="792">
        <f t="shared" si="19"/>
        <v>196000</v>
      </c>
      <c r="F133" s="792">
        <f t="shared" si="19"/>
        <v>20000</v>
      </c>
      <c r="G133" s="792">
        <f>SUM(G124,G131,G132)</f>
        <v>20000</v>
      </c>
      <c r="H133" s="792">
        <f>SUM(H124,H131,H132)</f>
        <v>0</v>
      </c>
      <c r="I133" s="792">
        <f t="shared" si="19"/>
        <v>0</v>
      </c>
      <c r="J133" s="792">
        <f t="shared" si="19"/>
        <v>0</v>
      </c>
      <c r="K133" s="792">
        <f t="shared" si="19"/>
        <v>306100</v>
      </c>
    </row>
    <row r="134" spans="1:11" s="1134" customFormat="1" ht="13.5" thickTop="1" thickBot="1" x14ac:dyDescent="0.25">
      <c r="A134" s="793" t="s">
        <v>164</v>
      </c>
      <c r="B134" s="1160">
        <v>3000</v>
      </c>
      <c r="C134" s="794"/>
      <c r="D134" s="794"/>
      <c r="E134" s="794"/>
      <c r="F134" s="794"/>
      <c r="G134" s="794"/>
      <c r="H134" s="795"/>
      <c r="I134" s="796"/>
      <c r="J134" s="796"/>
      <c r="K134" s="447">
        <f>SUM(C134:J134)</f>
        <v>0</v>
      </c>
    </row>
    <row r="135" spans="1:11" s="1134" customFormat="1" ht="15.75" customHeight="1" thickTop="1" x14ac:dyDescent="0.2">
      <c r="A135" s="797" t="s">
        <v>676</v>
      </c>
      <c r="B135" s="1161">
        <v>4000</v>
      </c>
      <c r="C135" s="798"/>
      <c r="D135" s="799"/>
      <c r="E135" s="799"/>
      <c r="F135" s="799"/>
      <c r="G135" s="799"/>
      <c r="H135" s="799"/>
      <c r="I135" s="799"/>
      <c r="J135" s="799"/>
      <c r="K135" s="800"/>
    </row>
    <row r="136" spans="1:11" ht="15.75" customHeight="1" x14ac:dyDescent="0.2">
      <c r="A136" s="1156" t="s">
        <v>672</v>
      </c>
      <c r="B136" s="773">
        <v>4100</v>
      </c>
      <c r="C136" s="774"/>
      <c r="D136" s="780"/>
      <c r="E136" s="801"/>
      <c r="F136" s="774"/>
      <c r="G136" s="774"/>
      <c r="H136" s="801"/>
      <c r="I136" s="774"/>
      <c r="J136" s="780"/>
      <c r="K136" s="775"/>
    </row>
    <row r="137" spans="1:11" ht="12" x14ac:dyDescent="0.2">
      <c r="A137" s="802" t="s">
        <v>571</v>
      </c>
      <c r="B137" s="803">
        <v>4110</v>
      </c>
      <c r="C137" s="774"/>
      <c r="D137" s="780"/>
      <c r="E137" s="804"/>
      <c r="F137" s="774"/>
      <c r="G137" s="774"/>
      <c r="H137" s="804"/>
      <c r="I137" s="774"/>
      <c r="J137" s="780"/>
      <c r="K137" s="805">
        <f>SUM(E137,H137)</f>
        <v>0</v>
      </c>
    </row>
    <row r="138" spans="1:11" ht="12" x14ac:dyDescent="0.2">
      <c r="A138" s="806" t="s">
        <v>244</v>
      </c>
      <c r="B138" s="807">
        <v>4120</v>
      </c>
      <c r="C138" s="808"/>
      <c r="D138" s="809"/>
      <c r="E138" s="810"/>
      <c r="F138" s="808"/>
      <c r="G138" s="808"/>
      <c r="H138" s="810"/>
      <c r="I138" s="808"/>
      <c r="J138" s="809"/>
      <c r="K138" s="447">
        <f>SUM(C138:J138)</f>
        <v>0</v>
      </c>
    </row>
    <row r="139" spans="1:11" ht="12" x14ac:dyDescent="0.2">
      <c r="A139" s="806" t="s">
        <v>211</v>
      </c>
      <c r="B139" s="811">
        <v>4140</v>
      </c>
      <c r="C139" s="808"/>
      <c r="D139" s="809"/>
      <c r="E139" s="810"/>
      <c r="F139" s="808"/>
      <c r="G139" s="808"/>
      <c r="H139" s="810"/>
      <c r="I139" s="808"/>
      <c r="J139" s="809"/>
      <c r="K139" s="447">
        <f>SUM(C139:J139)</f>
        <v>0</v>
      </c>
    </row>
    <row r="140" spans="1:11" ht="12" x14ac:dyDescent="0.2">
      <c r="A140" s="812" t="s">
        <v>761</v>
      </c>
      <c r="B140" s="813">
        <v>4190</v>
      </c>
      <c r="C140" s="808"/>
      <c r="D140" s="809"/>
      <c r="E140" s="810"/>
      <c r="F140" s="808"/>
      <c r="G140" s="808"/>
      <c r="H140" s="810"/>
      <c r="I140" s="808"/>
      <c r="J140" s="809"/>
      <c r="K140" s="447">
        <f>SUM(C140:J140)</f>
        <v>0</v>
      </c>
    </row>
    <row r="141" spans="1:11" ht="12.75" thickBot="1" x14ac:dyDescent="0.25">
      <c r="A141" s="814" t="s">
        <v>677</v>
      </c>
      <c r="B141" s="815">
        <v>4100</v>
      </c>
      <c r="C141" s="808"/>
      <c r="D141" s="809"/>
      <c r="E141" s="816">
        <f>SUM(E137:E140)</f>
        <v>0</v>
      </c>
      <c r="F141" s="808"/>
      <c r="G141" s="808"/>
      <c r="H141" s="816">
        <f>SUM(H137:H140)</f>
        <v>0</v>
      </c>
      <c r="I141" s="808"/>
      <c r="J141" s="809"/>
      <c r="K141" s="816">
        <f>SUM(K137:K140)</f>
        <v>0</v>
      </c>
    </row>
    <row r="142" spans="1:11" ht="16.5" thickTop="1" thickBot="1" x14ac:dyDescent="0.25">
      <c r="A142" s="817" t="s">
        <v>766</v>
      </c>
      <c r="B142" s="818">
        <v>4400</v>
      </c>
      <c r="C142" s="808"/>
      <c r="D142" s="809"/>
      <c r="E142" s="819"/>
      <c r="F142" s="808"/>
      <c r="G142" s="808"/>
      <c r="H142" s="820"/>
      <c r="I142" s="808"/>
      <c r="J142" s="809"/>
      <c r="K142" s="697">
        <f>SUM(C142:J142)</f>
        <v>0</v>
      </c>
    </row>
    <row r="143" spans="1:11" ht="13.5" thickTop="1" thickBot="1" x14ac:dyDescent="0.25">
      <c r="A143" s="821" t="s">
        <v>678</v>
      </c>
      <c r="B143" s="822">
        <v>4000</v>
      </c>
      <c r="C143" s="808"/>
      <c r="D143" s="808"/>
      <c r="E143" s="823">
        <f>SUM(E141)</f>
        <v>0</v>
      </c>
      <c r="F143" s="808"/>
      <c r="G143" s="808"/>
      <c r="H143" s="824">
        <f>SUM(H141:H142)</f>
        <v>0</v>
      </c>
      <c r="I143" s="808"/>
      <c r="J143" s="808"/>
      <c r="K143" s="824">
        <f>SUM(K141:K142)</f>
        <v>0</v>
      </c>
    </row>
    <row r="144" spans="1:11" s="1134" customFormat="1" ht="12.75" thickTop="1" x14ac:dyDescent="0.2">
      <c r="A144" s="825" t="s">
        <v>49</v>
      </c>
      <c r="B144" s="1162">
        <v>5000</v>
      </c>
      <c r="C144" s="808"/>
      <c r="D144" s="808"/>
      <c r="E144" s="826"/>
      <c r="F144" s="808"/>
      <c r="G144" s="808"/>
      <c r="H144" s="808"/>
      <c r="I144" s="808"/>
      <c r="J144" s="808"/>
      <c r="K144" s="808"/>
    </row>
    <row r="145" spans="1:12" s="1134" customFormat="1" ht="15.75" customHeight="1" x14ac:dyDescent="0.2">
      <c r="A145" s="1163" t="s">
        <v>212</v>
      </c>
      <c r="B145" s="1164">
        <v>5100</v>
      </c>
      <c r="C145" s="808"/>
      <c r="D145" s="808"/>
      <c r="E145" s="808"/>
      <c r="F145" s="808"/>
      <c r="G145" s="808"/>
      <c r="H145" s="808"/>
      <c r="I145" s="808"/>
      <c r="J145" s="808"/>
      <c r="K145" s="827"/>
    </row>
    <row r="146" spans="1:12" ht="12" customHeight="1" x14ac:dyDescent="0.2">
      <c r="A146" s="806" t="s">
        <v>319</v>
      </c>
      <c r="B146" s="811">
        <v>5110</v>
      </c>
      <c r="C146" s="808"/>
      <c r="D146" s="808"/>
      <c r="E146" s="808"/>
      <c r="F146" s="808"/>
      <c r="G146" s="808"/>
      <c r="H146" s="810"/>
      <c r="I146" s="808"/>
      <c r="J146" s="809"/>
      <c r="K146" s="447">
        <f>SUM(C146:J146)</f>
        <v>0</v>
      </c>
    </row>
    <row r="147" spans="1:12" ht="12" customHeight="1" x14ac:dyDescent="0.2">
      <c r="A147" s="806" t="s">
        <v>432</v>
      </c>
      <c r="B147" s="811">
        <v>5120</v>
      </c>
      <c r="C147" s="808"/>
      <c r="D147" s="808"/>
      <c r="E147" s="808"/>
      <c r="F147" s="808"/>
      <c r="G147" s="808"/>
      <c r="H147" s="810"/>
      <c r="I147" s="808"/>
      <c r="J147" s="809"/>
      <c r="K147" s="447">
        <f>SUM(C147:J147)</f>
        <v>0</v>
      </c>
    </row>
    <row r="148" spans="1:12" ht="12" customHeight="1" x14ac:dyDescent="0.2">
      <c r="A148" s="828" t="s">
        <v>377</v>
      </c>
      <c r="B148" s="811">
        <v>5130</v>
      </c>
      <c r="C148" s="808"/>
      <c r="D148" s="808"/>
      <c r="E148" s="808"/>
      <c r="F148" s="808"/>
      <c r="G148" s="808"/>
      <c r="H148" s="810"/>
      <c r="I148" s="808"/>
      <c r="J148" s="809"/>
      <c r="K148" s="447">
        <f>SUM(C148:J148)</f>
        <v>0</v>
      </c>
    </row>
    <row r="149" spans="1:12" ht="12" customHeight="1" x14ac:dyDescent="0.2">
      <c r="A149" s="829" t="s">
        <v>453</v>
      </c>
      <c r="B149" s="811">
        <v>5140</v>
      </c>
      <c r="C149" s="808"/>
      <c r="D149" s="808"/>
      <c r="E149" s="808"/>
      <c r="F149" s="808"/>
      <c r="G149" s="808"/>
      <c r="H149" s="810"/>
      <c r="I149" s="808"/>
      <c r="J149" s="809"/>
      <c r="K149" s="447">
        <f>SUM(C149:J149)</f>
        <v>0</v>
      </c>
    </row>
    <row r="150" spans="1:12" ht="12" customHeight="1" x14ac:dyDescent="0.2">
      <c r="A150" s="829" t="s">
        <v>767</v>
      </c>
      <c r="B150" s="811">
        <v>5150</v>
      </c>
      <c r="C150" s="808"/>
      <c r="D150" s="808"/>
      <c r="E150" s="808"/>
      <c r="F150" s="808"/>
      <c r="G150" s="808"/>
      <c r="H150" s="810"/>
      <c r="I150" s="808"/>
      <c r="J150" s="809"/>
      <c r="K150" s="447">
        <f>SUM(C150:J150)</f>
        <v>0</v>
      </c>
    </row>
    <row r="151" spans="1:12" ht="12" customHeight="1" thickBot="1" x14ac:dyDescent="0.25">
      <c r="A151" s="830" t="s">
        <v>50</v>
      </c>
      <c r="B151" s="831">
        <v>5100</v>
      </c>
      <c r="C151" s="808"/>
      <c r="D151" s="808"/>
      <c r="E151" s="808"/>
      <c r="F151" s="808"/>
      <c r="G151" s="808"/>
      <c r="H151" s="832">
        <f>SUM(H146:H150)</f>
        <v>0</v>
      </c>
      <c r="I151" s="808"/>
      <c r="J151" s="809"/>
      <c r="K151" s="619">
        <f>SUM(K146:K150)</f>
        <v>0</v>
      </c>
    </row>
    <row r="152" spans="1:12" s="1134" customFormat="1" ht="15.75" customHeight="1" thickTop="1" thickBot="1" x14ac:dyDescent="0.25">
      <c r="A152" s="1165" t="s">
        <v>231</v>
      </c>
      <c r="B152" s="1166">
        <v>5200</v>
      </c>
      <c r="C152" s="808"/>
      <c r="D152" s="808"/>
      <c r="E152" s="808"/>
      <c r="F152" s="808"/>
      <c r="G152" s="808"/>
      <c r="H152" s="833"/>
      <c r="I152" s="808"/>
      <c r="J152" s="809"/>
      <c r="K152" s="620">
        <f>SUM(H152:J152)</f>
        <v>0</v>
      </c>
    </row>
    <row r="153" spans="1:12" ht="12" customHeight="1" thickTop="1" thickBot="1" x14ac:dyDescent="0.25">
      <c r="A153" s="834" t="s">
        <v>190</v>
      </c>
      <c r="B153" s="835">
        <v>5000</v>
      </c>
      <c r="C153" s="808"/>
      <c r="D153" s="808"/>
      <c r="E153" s="808"/>
      <c r="F153" s="808"/>
      <c r="G153" s="808"/>
      <c r="H153" s="816">
        <f>SUM(H151:H152)</f>
        <v>0</v>
      </c>
      <c r="I153" s="808"/>
      <c r="J153" s="809"/>
      <c r="K153" s="816">
        <f>SUM(K151:K152)</f>
        <v>0</v>
      </c>
    </row>
    <row r="154" spans="1:12" s="1134" customFormat="1" ht="15.75" customHeight="1" thickTop="1" thickBot="1" x14ac:dyDescent="0.25">
      <c r="A154" s="836" t="s">
        <v>179</v>
      </c>
      <c r="B154" s="1167">
        <v>6000</v>
      </c>
      <c r="C154" s="808"/>
      <c r="D154" s="808"/>
      <c r="E154" s="808"/>
      <c r="F154" s="808"/>
      <c r="G154" s="808"/>
      <c r="H154" s="833"/>
      <c r="I154" s="808"/>
      <c r="J154" s="809"/>
      <c r="K154" s="620">
        <f>SUM(C154:J154)</f>
        <v>0</v>
      </c>
    </row>
    <row r="155" spans="1:12" ht="12" customHeight="1" thickTop="1" thickBot="1" x14ac:dyDescent="0.25">
      <c r="A155" s="837" t="s">
        <v>490</v>
      </c>
      <c r="B155" s="838"/>
      <c r="C155" s="832">
        <f>SUM(C133,C134,C143,C153,C154)</f>
        <v>70000</v>
      </c>
      <c r="D155" s="832">
        <f t="shared" ref="D155:J155" si="20">SUM(D133,D134,D143,D153,D154)</f>
        <v>100</v>
      </c>
      <c r="E155" s="832">
        <f>SUM(E133,E134,E143)</f>
        <v>196000</v>
      </c>
      <c r="F155" s="832">
        <f t="shared" si="20"/>
        <v>20000</v>
      </c>
      <c r="G155" s="832">
        <f t="shared" si="20"/>
        <v>20000</v>
      </c>
      <c r="H155" s="832">
        <f>SUM(H133,H134,H143,H153,H154)</f>
        <v>0</v>
      </c>
      <c r="I155" s="832">
        <f t="shared" si="20"/>
        <v>0</v>
      </c>
      <c r="J155" s="832">
        <f t="shared" si="20"/>
        <v>0</v>
      </c>
      <c r="K155" s="816">
        <f>SUM(K133,K134,K143,K153,K154)</f>
        <v>306100</v>
      </c>
      <c r="L155" s="673"/>
    </row>
    <row r="156" spans="1:12" ht="14.25" thickTop="1" thickBot="1" x14ac:dyDescent="0.25">
      <c r="A156" s="1254" t="s">
        <v>78</v>
      </c>
      <c r="B156" s="839"/>
      <c r="C156" s="840"/>
      <c r="D156" s="840"/>
      <c r="E156" s="840"/>
      <c r="F156" s="840"/>
      <c r="G156" s="840"/>
      <c r="H156" s="841"/>
      <c r="I156" s="840"/>
      <c r="J156" s="842"/>
      <c r="K156" s="824">
        <f>'EstRev 6-11'!D270-'EstExp 12-20'!K155</f>
        <v>150</v>
      </c>
    </row>
    <row r="157" spans="1:12" ht="7.5" customHeight="1" thickTop="1" x14ac:dyDescent="0.2">
      <c r="A157" s="843"/>
      <c r="B157" s="844"/>
      <c r="C157" s="845"/>
      <c r="D157" s="845"/>
      <c r="E157" s="845"/>
      <c r="F157" s="845"/>
      <c r="G157" s="845"/>
      <c r="H157" s="845"/>
      <c r="I157" s="845"/>
      <c r="J157" s="845"/>
      <c r="K157" s="845"/>
    </row>
    <row r="158" spans="1:12" s="1134" customFormat="1" ht="16.7" customHeight="1" x14ac:dyDescent="0.2">
      <c r="A158" s="1170" t="s">
        <v>208</v>
      </c>
      <c r="B158" s="846"/>
      <c r="C158" s="847"/>
      <c r="D158" s="848"/>
      <c r="E158" s="848"/>
      <c r="F158" s="848"/>
      <c r="G158" s="849"/>
      <c r="H158" s="848"/>
      <c r="I158" s="848"/>
      <c r="J158" s="848"/>
      <c r="K158" s="850"/>
    </row>
    <row r="159" spans="1:12" s="1134" customFormat="1" ht="15.75" customHeight="1" x14ac:dyDescent="0.2">
      <c r="A159" s="1168" t="s">
        <v>679</v>
      </c>
      <c r="B159" s="1169">
        <v>4000</v>
      </c>
      <c r="C159" s="851"/>
      <c r="D159" s="852"/>
      <c r="E159" s="852"/>
      <c r="F159" s="852"/>
      <c r="G159" s="852"/>
      <c r="H159" s="852"/>
      <c r="I159" s="852"/>
      <c r="J159" s="852"/>
      <c r="K159" s="853"/>
    </row>
    <row r="160" spans="1:12" s="1134" customFormat="1" ht="15.75" customHeight="1" x14ac:dyDescent="0.2">
      <c r="A160" s="1171" t="s">
        <v>672</v>
      </c>
      <c r="B160" s="1172" t="s">
        <v>834</v>
      </c>
      <c r="C160" s="854"/>
      <c r="D160" s="854"/>
      <c r="E160" s="854"/>
      <c r="F160" s="854"/>
      <c r="G160" s="854"/>
      <c r="H160" s="854"/>
      <c r="I160" s="854"/>
      <c r="J160" s="855"/>
      <c r="K160" s="854"/>
    </row>
    <row r="161" spans="1:11" ht="12" x14ac:dyDescent="0.2">
      <c r="A161" s="856" t="s">
        <v>706</v>
      </c>
      <c r="B161" s="857" t="s">
        <v>707</v>
      </c>
      <c r="C161" s="854"/>
      <c r="D161" s="854"/>
      <c r="E161" s="854"/>
      <c r="F161" s="854"/>
      <c r="G161" s="854"/>
      <c r="H161" s="858"/>
      <c r="I161" s="854"/>
      <c r="J161" s="855"/>
      <c r="K161" s="859">
        <f>H161</f>
        <v>0</v>
      </c>
    </row>
    <row r="162" spans="1:11" ht="12" x14ac:dyDescent="0.2">
      <c r="A162" s="856" t="s">
        <v>244</v>
      </c>
      <c r="B162" s="857" t="s">
        <v>708</v>
      </c>
      <c r="C162" s="854"/>
      <c r="D162" s="854"/>
      <c r="E162" s="854"/>
      <c r="F162" s="854"/>
      <c r="G162" s="854"/>
      <c r="H162" s="858"/>
      <c r="I162" s="854"/>
      <c r="J162" s="855"/>
      <c r="K162" s="859">
        <f>H162</f>
        <v>0</v>
      </c>
    </row>
    <row r="163" spans="1:11" ht="12" x14ac:dyDescent="0.2">
      <c r="A163" s="860" t="s">
        <v>760</v>
      </c>
      <c r="B163" s="861" t="s">
        <v>712</v>
      </c>
      <c r="C163" s="854"/>
      <c r="D163" s="854"/>
      <c r="E163" s="854"/>
      <c r="F163" s="854"/>
      <c r="G163" s="854"/>
      <c r="H163" s="862"/>
      <c r="I163" s="854"/>
      <c r="J163" s="855"/>
      <c r="K163" s="863">
        <f>H163</f>
        <v>0</v>
      </c>
    </row>
    <row r="164" spans="1:11" ht="12.75" thickBot="1" x14ac:dyDescent="0.25">
      <c r="A164" s="864" t="s">
        <v>677</v>
      </c>
      <c r="B164" s="865" t="s">
        <v>709</v>
      </c>
      <c r="C164" s="854"/>
      <c r="D164" s="854"/>
      <c r="E164" s="854"/>
      <c r="F164" s="854"/>
      <c r="G164" s="866"/>
      <c r="H164" s="867">
        <f>SUM(H161:H163)</f>
        <v>0</v>
      </c>
      <c r="I164" s="854"/>
      <c r="J164" s="855"/>
      <c r="K164" s="867">
        <f>SUM(K161:K163)</f>
        <v>0</v>
      </c>
    </row>
    <row r="165" spans="1:11" s="1134" customFormat="1" ht="15.75" customHeight="1" thickTop="1" x14ac:dyDescent="0.2">
      <c r="A165" s="1173" t="s">
        <v>54</v>
      </c>
      <c r="B165" s="1174">
        <v>5000</v>
      </c>
      <c r="C165" s="851"/>
      <c r="D165" s="852"/>
      <c r="E165" s="852"/>
      <c r="F165" s="852"/>
      <c r="G165" s="852"/>
      <c r="H165" s="868"/>
      <c r="I165" s="852"/>
      <c r="J165" s="852"/>
      <c r="K165" s="869"/>
    </row>
    <row r="166" spans="1:11" s="1134" customFormat="1" ht="15.75" customHeight="1" x14ac:dyDescent="0.2">
      <c r="A166" s="1175" t="s">
        <v>212</v>
      </c>
      <c r="B166" s="1251">
        <v>5100</v>
      </c>
      <c r="C166" s="854"/>
      <c r="D166" s="854"/>
      <c r="E166" s="854"/>
      <c r="F166" s="854"/>
      <c r="G166" s="854"/>
      <c r="H166" s="870"/>
      <c r="I166" s="854"/>
      <c r="J166" s="855"/>
      <c r="K166" s="871"/>
    </row>
    <row r="167" spans="1:11" ht="12" x14ac:dyDescent="0.2">
      <c r="A167" s="872" t="s">
        <v>319</v>
      </c>
      <c r="B167" s="873">
        <v>5110</v>
      </c>
      <c r="C167" s="854"/>
      <c r="D167" s="854"/>
      <c r="E167" s="854"/>
      <c r="F167" s="854"/>
      <c r="G167" s="854"/>
      <c r="H167" s="874"/>
      <c r="I167" s="854"/>
      <c r="J167" s="855"/>
      <c r="K167" s="447">
        <f>SUM(C167:J167)</f>
        <v>0</v>
      </c>
    </row>
    <row r="168" spans="1:11" ht="12" x14ac:dyDescent="0.2">
      <c r="A168" s="872" t="s">
        <v>432</v>
      </c>
      <c r="B168" s="873">
        <v>5120</v>
      </c>
      <c r="C168" s="854"/>
      <c r="D168" s="854"/>
      <c r="E168" s="854"/>
      <c r="F168" s="854"/>
      <c r="G168" s="854"/>
      <c r="H168" s="874"/>
      <c r="I168" s="854"/>
      <c r="J168" s="855"/>
      <c r="K168" s="447">
        <f t="shared" ref="K168:K174" si="21">SUM(C168:J168)</f>
        <v>0</v>
      </c>
    </row>
    <row r="169" spans="1:11" ht="12" x14ac:dyDescent="0.2">
      <c r="A169" s="872" t="s">
        <v>136</v>
      </c>
      <c r="B169" s="873">
        <v>5130</v>
      </c>
      <c r="C169" s="854"/>
      <c r="D169" s="854"/>
      <c r="E169" s="854"/>
      <c r="F169" s="854"/>
      <c r="G169" s="854"/>
      <c r="H169" s="874"/>
      <c r="I169" s="854"/>
      <c r="J169" s="855"/>
      <c r="K169" s="447">
        <f t="shared" si="21"/>
        <v>0</v>
      </c>
    </row>
    <row r="170" spans="1:11" ht="12" x14ac:dyDescent="0.2">
      <c r="A170" s="872" t="s">
        <v>453</v>
      </c>
      <c r="B170" s="873">
        <v>5140</v>
      </c>
      <c r="C170" s="854"/>
      <c r="D170" s="854"/>
      <c r="E170" s="854"/>
      <c r="F170" s="854"/>
      <c r="G170" s="854"/>
      <c r="H170" s="874"/>
      <c r="I170" s="854"/>
      <c r="J170" s="855"/>
      <c r="K170" s="447">
        <f t="shared" si="21"/>
        <v>0</v>
      </c>
    </row>
    <row r="171" spans="1:11" ht="12" x14ac:dyDescent="0.2">
      <c r="A171" s="875" t="s">
        <v>767</v>
      </c>
      <c r="B171" s="873">
        <v>5150</v>
      </c>
      <c r="C171" s="854"/>
      <c r="D171" s="854"/>
      <c r="E171" s="854"/>
      <c r="F171" s="854"/>
      <c r="G171" s="854"/>
      <c r="H171" s="874"/>
      <c r="I171" s="854"/>
      <c r="J171" s="855"/>
      <c r="K171" s="447">
        <f t="shared" si="21"/>
        <v>0</v>
      </c>
    </row>
    <row r="172" spans="1:11" ht="12" customHeight="1" thickBot="1" x14ac:dyDescent="0.25">
      <c r="A172" s="876" t="s">
        <v>491</v>
      </c>
      <c r="B172" s="877">
        <v>5100</v>
      </c>
      <c r="C172" s="854"/>
      <c r="D172" s="854"/>
      <c r="E172" s="854"/>
      <c r="F172" s="854"/>
      <c r="G172" s="854"/>
      <c r="H172" s="878">
        <f>SUM(H167:H171)</f>
        <v>0</v>
      </c>
      <c r="I172" s="854"/>
      <c r="J172" s="855"/>
      <c r="K172" s="878">
        <f>SUM(K167:K171)</f>
        <v>0</v>
      </c>
    </row>
    <row r="173" spans="1:11" s="1134" customFormat="1" ht="15.75" customHeight="1" thickTop="1" x14ac:dyDescent="0.2">
      <c r="A173" s="1175" t="s">
        <v>231</v>
      </c>
      <c r="B173" s="1176">
        <v>5200</v>
      </c>
      <c r="C173" s="854"/>
      <c r="D173" s="854"/>
      <c r="E173" s="854"/>
      <c r="F173" s="854"/>
      <c r="G173" s="866"/>
      <c r="H173" s="879">
        <v>95196</v>
      </c>
      <c r="I173" s="880"/>
      <c r="J173" s="855"/>
      <c r="K173" s="447">
        <f t="shared" si="21"/>
        <v>95196</v>
      </c>
    </row>
    <row r="174" spans="1:11" ht="26.25" x14ac:dyDescent="0.2">
      <c r="A174" s="881" t="s">
        <v>780</v>
      </c>
      <c r="B174" s="882">
        <v>5300</v>
      </c>
      <c r="C174" s="854"/>
      <c r="D174" s="854"/>
      <c r="E174" s="866"/>
      <c r="F174" s="854"/>
      <c r="G174" s="866"/>
      <c r="H174" s="874">
        <v>280000</v>
      </c>
      <c r="I174" s="854"/>
      <c r="J174" s="855"/>
      <c r="K174" s="447">
        <f t="shared" si="21"/>
        <v>280000</v>
      </c>
    </row>
    <row r="175" spans="1:11" ht="15.75" customHeight="1" x14ac:dyDescent="0.2">
      <c r="A175" s="881" t="s">
        <v>768</v>
      </c>
      <c r="B175" s="883">
        <v>5400</v>
      </c>
      <c r="C175" s="854"/>
      <c r="D175" s="854"/>
      <c r="E175" s="858"/>
      <c r="F175" s="854"/>
      <c r="G175" s="854"/>
      <c r="H175" s="874">
        <v>500</v>
      </c>
      <c r="I175" s="854"/>
      <c r="J175" s="854"/>
      <c r="K175" s="447">
        <f>SUM(C175:J175)</f>
        <v>500</v>
      </c>
    </row>
    <row r="176" spans="1:11" ht="12" customHeight="1" thickBot="1" x14ac:dyDescent="0.25">
      <c r="A176" s="884" t="s">
        <v>190</v>
      </c>
      <c r="B176" s="877">
        <v>5000</v>
      </c>
      <c r="C176" s="854"/>
      <c r="D176" s="854"/>
      <c r="E176" s="885">
        <f>SUM(E172:E175)</f>
        <v>0</v>
      </c>
      <c r="F176" s="854"/>
      <c r="G176" s="854"/>
      <c r="H176" s="885">
        <f>SUM(H172:H175)</f>
        <v>375696</v>
      </c>
      <c r="I176" s="854"/>
      <c r="J176" s="854"/>
      <c r="K176" s="878">
        <f>SUM(K172:K175)</f>
        <v>375696</v>
      </c>
    </row>
    <row r="177" spans="1:11" s="1134" customFormat="1" ht="15.75" customHeight="1" thickTop="1" thickBot="1" x14ac:dyDescent="0.25">
      <c r="A177" s="1173" t="s">
        <v>209</v>
      </c>
      <c r="B177" s="1177">
        <v>6000</v>
      </c>
      <c r="C177" s="854"/>
      <c r="D177" s="854"/>
      <c r="E177" s="866"/>
      <c r="F177" s="854"/>
      <c r="G177" s="854"/>
      <c r="H177" s="886"/>
      <c r="I177" s="854"/>
      <c r="J177" s="854"/>
      <c r="K177" s="620">
        <f>SUM(C177:J177)</f>
        <v>0</v>
      </c>
    </row>
    <row r="178" spans="1:11" ht="12" customHeight="1" thickTop="1" thickBot="1" x14ac:dyDescent="0.25">
      <c r="A178" s="887" t="s">
        <v>490</v>
      </c>
      <c r="B178" s="888"/>
      <c r="C178" s="854"/>
      <c r="D178" s="854"/>
      <c r="E178" s="878">
        <f>SUM(E176)</f>
        <v>0</v>
      </c>
      <c r="F178" s="854"/>
      <c r="G178" s="854"/>
      <c r="H178" s="878">
        <f>SUM(H164,H176,H177)</f>
        <v>375696</v>
      </c>
      <c r="I178" s="854"/>
      <c r="J178" s="854"/>
      <c r="K178" s="878">
        <f>SUM(K164,K176,K177)</f>
        <v>375696</v>
      </c>
    </row>
    <row r="179" spans="1:11" ht="13.5" thickTop="1" thickBot="1" x14ac:dyDescent="0.25">
      <c r="A179" s="1784" t="s">
        <v>78</v>
      </c>
      <c r="B179" s="1785"/>
      <c r="C179" s="871"/>
      <c r="D179" s="871"/>
      <c r="E179" s="890"/>
      <c r="F179" s="871"/>
      <c r="G179" s="871"/>
      <c r="H179" s="891"/>
      <c r="I179" s="871"/>
      <c r="J179" s="871"/>
      <c r="K179" s="892">
        <f>'EstRev 6-11'!E270-'EstExp 12-20'!K178</f>
        <v>-35226</v>
      </c>
    </row>
    <row r="180" spans="1:11" ht="8.25" customHeight="1" thickTop="1" x14ac:dyDescent="0.2">
      <c r="A180" s="893"/>
      <c r="B180" s="894"/>
      <c r="C180" s="895"/>
      <c r="D180" s="895"/>
      <c r="E180" s="895"/>
      <c r="F180" s="895"/>
      <c r="G180" s="895"/>
      <c r="H180" s="895"/>
      <c r="I180" s="895"/>
      <c r="J180" s="895"/>
      <c r="K180" s="896"/>
    </row>
    <row r="181" spans="1:11" s="1134" customFormat="1" ht="16.7" customHeight="1" x14ac:dyDescent="0.2">
      <c r="A181" s="1178" t="s">
        <v>220</v>
      </c>
      <c r="B181" s="897"/>
      <c r="C181" s="898"/>
      <c r="D181" s="899"/>
      <c r="E181" s="899"/>
      <c r="F181" s="899"/>
      <c r="G181" s="899"/>
      <c r="H181" s="899"/>
      <c r="I181" s="899"/>
      <c r="J181" s="899"/>
      <c r="K181" s="900"/>
    </row>
    <row r="182" spans="1:11" s="1134" customFormat="1" ht="15.75" customHeight="1" x14ac:dyDescent="0.2">
      <c r="A182" s="914" t="s">
        <v>180</v>
      </c>
      <c r="B182" s="1179" t="s">
        <v>112</v>
      </c>
      <c r="C182" s="901"/>
      <c r="D182" s="902"/>
      <c r="E182" s="902"/>
      <c r="F182" s="902"/>
      <c r="G182" s="902"/>
      <c r="H182" s="902"/>
      <c r="I182" s="902"/>
      <c r="J182" s="902"/>
      <c r="K182" s="903"/>
    </row>
    <row r="183" spans="1:11" s="1134" customFormat="1" ht="15.75" customHeight="1" x14ac:dyDescent="0.2">
      <c r="A183" s="1180" t="s">
        <v>537</v>
      </c>
      <c r="B183" s="1181" t="s">
        <v>835</v>
      </c>
      <c r="C183" s="904"/>
      <c r="D183" s="905"/>
      <c r="E183" s="905"/>
      <c r="F183" s="905"/>
      <c r="G183" s="905"/>
      <c r="H183" s="905"/>
      <c r="I183" s="905"/>
      <c r="J183" s="905"/>
      <c r="K183" s="905"/>
    </row>
    <row r="184" spans="1:11" ht="12" customHeight="1" x14ac:dyDescent="0.2">
      <c r="A184" s="906" t="s">
        <v>769</v>
      </c>
      <c r="B184" s="907">
        <v>2190</v>
      </c>
      <c r="C184" s="908"/>
      <c r="D184" s="908"/>
      <c r="E184" s="908"/>
      <c r="F184" s="908"/>
      <c r="G184" s="908"/>
      <c r="H184" s="908"/>
      <c r="I184" s="909"/>
      <c r="J184" s="909"/>
      <c r="K184" s="447">
        <f>SUM(C184:J184)</f>
        <v>0</v>
      </c>
    </row>
    <row r="185" spans="1:11" s="1134" customFormat="1" ht="15.75" customHeight="1" x14ac:dyDescent="0.2">
      <c r="A185" s="1182" t="s">
        <v>238</v>
      </c>
      <c r="B185" s="1183"/>
      <c r="C185" s="910"/>
      <c r="D185" s="910"/>
      <c r="E185" s="910"/>
      <c r="F185" s="910"/>
      <c r="G185" s="910"/>
      <c r="H185" s="910"/>
      <c r="I185" s="910"/>
      <c r="J185" s="910"/>
      <c r="K185" s="911"/>
    </row>
    <row r="186" spans="1:11" ht="12" customHeight="1" x14ac:dyDescent="0.2">
      <c r="A186" s="906" t="s">
        <v>398</v>
      </c>
      <c r="B186" s="907">
        <v>2550</v>
      </c>
      <c r="C186" s="908">
        <v>100000</v>
      </c>
      <c r="D186" s="908">
        <v>25</v>
      </c>
      <c r="E186" s="908">
        <v>75000</v>
      </c>
      <c r="F186" s="908">
        <v>18000</v>
      </c>
      <c r="G186" s="908"/>
      <c r="H186" s="908"/>
      <c r="I186" s="909"/>
      <c r="J186" s="909"/>
      <c r="K186" s="447">
        <f>SUM(C186:J186)</f>
        <v>193025</v>
      </c>
    </row>
    <row r="187" spans="1:11" ht="12" customHeight="1" x14ac:dyDescent="0.2">
      <c r="A187" s="906" t="s">
        <v>765</v>
      </c>
      <c r="B187" s="907">
        <v>2900</v>
      </c>
      <c r="C187" s="908"/>
      <c r="D187" s="908"/>
      <c r="E187" s="908"/>
      <c r="F187" s="908"/>
      <c r="G187" s="908"/>
      <c r="H187" s="908"/>
      <c r="I187" s="909"/>
      <c r="J187" s="909"/>
      <c r="K187" s="447">
        <f>SUM(C187:J187)</f>
        <v>0</v>
      </c>
    </row>
    <row r="188" spans="1:11" ht="12" customHeight="1" thickBot="1" x14ac:dyDescent="0.25">
      <c r="A188" s="912" t="s">
        <v>560</v>
      </c>
      <c r="B188" s="732">
        <v>2000</v>
      </c>
      <c r="C188" s="913">
        <f>SUM(C184:C187)</f>
        <v>100000</v>
      </c>
      <c r="D188" s="913">
        <f t="shared" ref="D188:K188" si="22">SUM(D184,D186,D187)</f>
        <v>25</v>
      </c>
      <c r="E188" s="913">
        <f t="shared" si="22"/>
        <v>75000</v>
      </c>
      <c r="F188" s="913">
        <f t="shared" si="22"/>
        <v>18000</v>
      </c>
      <c r="G188" s="913">
        <f t="shared" si="22"/>
        <v>0</v>
      </c>
      <c r="H188" s="913">
        <f t="shared" si="22"/>
        <v>0</v>
      </c>
      <c r="I188" s="913">
        <f t="shared" si="22"/>
        <v>0</v>
      </c>
      <c r="J188" s="913">
        <f t="shared" si="22"/>
        <v>0</v>
      </c>
      <c r="K188" s="913">
        <f t="shared" si="22"/>
        <v>193025</v>
      </c>
    </row>
    <row r="189" spans="1:11" s="1134" customFormat="1" ht="13.5" thickTop="1" thickBot="1" x14ac:dyDescent="0.25">
      <c r="A189" s="914" t="s">
        <v>552</v>
      </c>
      <c r="B189" s="1184">
        <v>3000</v>
      </c>
      <c r="C189" s="908"/>
      <c r="D189" s="908"/>
      <c r="E189" s="908"/>
      <c r="F189" s="908"/>
      <c r="G189" s="908"/>
      <c r="H189" s="908"/>
      <c r="I189" s="909"/>
      <c r="J189" s="909"/>
      <c r="K189" s="447">
        <f>SUM(C189:J189)</f>
        <v>0</v>
      </c>
    </row>
    <row r="190" spans="1:11" s="1134" customFormat="1" ht="12.75" thickTop="1" x14ac:dyDescent="0.2">
      <c r="A190" s="915" t="s">
        <v>680</v>
      </c>
      <c r="B190" s="1185">
        <v>4000</v>
      </c>
      <c r="C190" s="916"/>
      <c r="D190" s="917"/>
      <c r="E190" s="917"/>
      <c r="F190" s="917"/>
      <c r="G190" s="917"/>
      <c r="H190" s="917"/>
      <c r="I190" s="917"/>
      <c r="J190" s="917"/>
      <c r="K190" s="918"/>
    </row>
    <row r="191" spans="1:11" s="1134" customFormat="1" ht="12" x14ac:dyDescent="0.2">
      <c r="A191" s="1186" t="s">
        <v>672</v>
      </c>
      <c r="B191" s="1187">
        <v>4100</v>
      </c>
      <c r="C191" s="905"/>
      <c r="D191" s="905"/>
      <c r="E191" s="905"/>
      <c r="F191" s="905"/>
      <c r="G191" s="905"/>
      <c r="H191" s="920"/>
      <c r="I191" s="905"/>
      <c r="J191" s="921"/>
      <c r="K191" s="905"/>
    </row>
    <row r="192" spans="1:11" ht="12" customHeight="1" x14ac:dyDescent="0.2">
      <c r="A192" s="906" t="s">
        <v>566</v>
      </c>
      <c r="B192" s="907">
        <v>4110</v>
      </c>
      <c r="C192" s="905"/>
      <c r="D192" s="905"/>
      <c r="E192" s="909"/>
      <c r="F192" s="905"/>
      <c r="G192" s="905"/>
      <c r="H192" s="909"/>
      <c r="I192" s="905"/>
      <c r="J192" s="920"/>
      <c r="K192" s="447">
        <f t="shared" ref="K192:K197" si="23">SUM(C192:J192)</f>
        <v>0</v>
      </c>
    </row>
    <row r="193" spans="1:11" ht="12" customHeight="1" x14ac:dyDescent="0.2">
      <c r="A193" s="906" t="s">
        <v>244</v>
      </c>
      <c r="B193" s="907">
        <v>4120</v>
      </c>
      <c r="C193" s="905"/>
      <c r="D193" s="905"/>
      <c r="E193" s="909"/>
      <c r="F193" s="905"/>
      <c r="G193" s="905"/>
      <c r="H193" s="909"/>
      <c r="I193" s="905"/>
      <c r="J193" s="920"/>
      <c r="K193" s="447">
        <f t="shared" si="23"/>
        <v>0</v>
      </c>
    </row>
    <row r="194" spans="1:11" ht="12" customHeight="1" x14ac:dyDescent="0.2">
      <c r="A194" s="906" t="s">
        <v>449</v>
      </c>
      <c r="B194" s="907">
        <v>4130</v>
      </c>
      <c r="C194" s="905"/>
      <c r="D194" s="905"/>
      <c r="E194" s="908"/>
      <c r="F194" s="905"/>
      <c r="G194" s="905"/>
      <c r="H194" s="908"/>
      <c r="I194" s="905"/>
      <c r="J194" s="920"/>
      <c r="K194" s="447">
        <f t="shared" si="23"/>
        <v>0</v>
      </c>
    </row>
    <row r="195" spans="1:11" ht="12" customHeight="1" x14ac:dyDescent="0.2">
      <c r="A195" s="906" t="s">
        <v>210</v>
      </c>
      <c r="B195" s="907">
        <v>4140</v>
      </c>
      <c r="C195" s="905"/>
      <c r="D195" s="905"/>
      <c r="E195" s="908"/>
      <c r="F195" s="905"/>
      <c r="G195" s="905"/>
      <c r="H195" s="908"/>
      <c r="I195" s="905"/>
      <c r="J195" s="920"/>
      <c r="K195" s="447">
        <f t="shared" si="23"/>
        <v>0</v>
      </c>
    </row>
    <row r="196" spans="1:11" ht="12" customHeight="1" x14ac:dyDescent="0.2">
      <c r="A196" s="906" t="s">
        <v>273</v>
      </c>
      <c r="B196" s="907">
        <v>4170</v>
      </c>
      <c r="C196" s="905"/>
      <c r="D196" s="905"/>
      <c r="E196" s="908"/>
      <c r="F196" s="905"/>
      <c r="G196" s="905"/>
      <c r="H196" s="908"/>
      <c r="I196" s="905"/>
      <c r="J196" s="920"/>
      <c r="K196" s="447">
        <f t="shared" si="23"/>
        <v>0</v>
      </c>
    </row>
    <row r="197" spans="1:11" ht="12" customHeight="1" x14ac:dyDescent="0.2">
      <c r="A197" s="922" t="s">
        <v>761</v>
      </c>
      <c r="B197" s="923">
        <v>4190</v>
      </c>
      <c r="C197" s="905"/>
      <c r="D197" s="905"/>
      <c r="E197" s="908"/>
      <c r="F197" s="905"/>
      <c r="G197" s="905"/>
      <c r="H197" s="908"/>
      <c r="I197" s="905"/>
      <c r="J197" s="920"/>
      <c r="K197" s="447">
        <f t="shared" si="23"/>
        <v>0</v>
      </c>
    </row>
    <row r="198" spans="1:11" ht="12" customHeight="1" thickBot="1" x14ac:dyDescent="0.25">
      <c r="A198" s="912" t="s">
        <v>677</v>
      </c>
      <c r="B198" s="924">
        <v>4100</v>
      </c>
      <c r="C198" s="905"/>
      <c r="D198" s="905"/>
      <c r="E198" s="925">
        <f>SUM(E192:E197)</f>
        <v>0</v>
      </c>
      <c r="F198" s="905"/>
      <c r="G198" s="905"/>
      <c r="H198" s="925">
        <f>SUM(H192:H197)</f>
        <v>0</v>
      </c>
      <c r="I198" s="905"/>
      <c r="J198" s="920"/>
      <c r="K198" s="925">
        <f>SUM(K192:K197)</f>
        <v>0</v>
      </c>
    </row>
    <row r="199" spans="1:11" s="1134" customFormat="1" ht="25.5" thickTop="1" thickBot="1" x14ac:dyDescent="0.25">
      <c r="A199" s="1188" t="s">
        <v>774</v>
      </c>
      <c r="B199" s="1189">
        <v>4400</v>
      </c>
      <c r="C199" s="905"/>
      <c r="D199" s="905"/>
      <c r="E199" s="926"/>
      <c r="F199" s="905"/>
      <c r="G199" s="905"/>
      <c r="H199" s="927"/>
      <c r="I199" s="905"/>
      <c r="J199" s="920"/>
      <c r="K199" s="447">
        <f>SUM(C199:J199)</f>
        <v>0</v>
      </c>
    </row>
    <row r="200" spans="1:11" ht="13.5" thickTop="1" thickBot="1" x14ac:dyDescent="0.25">
      <c r="A200" s="928" t="s">
        <v>675</v>
      </c>
      <c r="B200" s="929">
        <v>4000</v>
      </c>
      <c r="C200" s="905"/>
      <c r="D200" s="905"/>
      <c r="E200" s="930">
        <f>SUM(E198,E199)</f>
        <v>0</v>
      </c>
      <c r="F200" s="905"/>
      <c r="G200" s="905"/>
      <c r="H200" s="930">
        <f>SUM(H198,H199)</f>
        <v>0</v>
      </c>
      <c r="I200" s="905"/>
      <c r="J200" s="905"/>
      <c r="K200" s="930">
        <f>SUM(K198,K199)</f>
        <v>0</v>
      </c>
    </row>
    <row r="201" spans="1:11" ht="15.75" customHeight="1" thickTop="1" x14ac:dyDescent="0.2">
      <c r="A201" s="825" t="s">
        <v>51</v>
      </c>
      <c r="B201" s="931">
        <v>5000</v>
      </c>
      <c r="C201" s="932"/>
      <c r="D201" s="902"/>
      <c r="E201" s="933"/>
      <c r="F201" s="902"/>
      <c r="G201" s="902"/>
      <c r="H201" s="933"/>
      <c r="I201" s="902"/>
      <c r="J201" s="902"/>
      <c r="K201" s="934"/>
    </row>
    <row r="202" spans="1:11" s="1134" customFormat="1" ht="15.75" customHeight="1" x14ac:dyDescent="0.2">
      <c r="A202" s="1190" t="s">
        <v>212</v>
      </c>
      <c r="B202" s="1191" t="s">
        <v>829</v>
      </c>
      <c r="C202" s="935"/>
      <c r="D202" s="935"/>
      <c r="E202" s="936"/>
      <c r="F202" s="936"/>
      <c r="G202" s="936"/>
      <c r="H202" s="936"/>
      <c r="I202" s="936"/>
      <c r="J202" s="936"/>
      <c r="K202" s="936"/>
    </row>
    <row r="203" spans="1:11" ht="12" x14ac:dyDescent="0.2">
      <c r="A203" s="937" t="s">
        <v>319</v>
      </c>
      <c r="B203" s="938">
        <v>5110</v>
      </c>
      <c r="C203" s="935"/>
      <c r="D203" s="935"/>
      <c r="E203" s="936"/>
      <c r="F203" s="936"/>
      <c r="G203" s="936"/>
      <c r="H203" s="908"/>
      <c r="I203" s="936"/>
      <c r="J203" s="936"/>
      <c r="K203" s="447">
        <f t="shared" ref="K203:K210" si="24">SUM(C203:J203)</f>
        <v>0</v>
      </c>
    </row>
    <row r="204" spans="1:11" ht="12" x14ac:dyDescent="0.2">
      <c r="A204" s="937" t="s">
        <v>432</v>
      </c>
      <c r="B204" s="939">
        <v>5120</v>
      </c>
      <c r="C204" s="935"/>
      <c r="D204" s="935"/>
      <c r="E204" s="936"/>
      <c r="F204" s="936"/>
      <c r="G204" s="936"/>
      <c r="H204" s="908"/>
      <c r="I204" s="936"/>
      <c r="J204" s="936"/>
      <c r="K204" s="447">
        <f t="shared" si="24"/>
        <v>0</v>
      </c>
    </row>
    <row r="205" spans="1:11" ht="12" x14ac:dyDescent="0.2">
      <c r="A205" s="940" t="s">
        <v>136</v>
      </c>
      <c r="B205" s="939">
        <v>5130</v>
      </c>
      <c r="C205" s="935"/>
      <c r="D205" s="935"/>
      <c r="E205" s="936"/>
      <c r="F205" s="936"/>
      <c r="G205" s="936"/>
      <c r="H205" s="908"/>
      <c r="I205" s="936"/>
      <c r="J205" s="936"/>
      <c r="K205" s="447">
        <f t="shared" si="24"/>
        <v>0</v>
      </c>
    </row>
    <row r="206" spans="1:11" ht="12" x14ac:dyDescent="0.2">
      <c r="A206" s="937" t="s">
        <v>453</v>
      </c>
      <c r="B206" s="939">
        <v>5140</v>
      </c>
      <c r="C206" s="935"/>
      <c r="D206" s="935"/>
      <c r="E206" s="936"/>
      <c r="F206" s="936"/>
      <c r="G206" s="936"/>
      <c r="H206" s="908"/>
      <c r="I206" s="936"/>
      <c r="J206" s="936"/>
      <c r="K206" s="447">
        <f t="shared" si="24"/>
        <v>0</v>
      </c>
    </row>
    <row r="207" spans="1:11" ht="12" x14ac:dyDescent="0.2">
      <c r="A207" s="937" t="s">
        <v>770</v>
      </c>
      <c r="B207" s="939">
        <v>5150</v>
      </c>
      <c r="C207" s="935"/>
      <c r="D207" s="935"/>
      <c r="E207" s="936"/>
      <c r="F207" s="936"/>
      <c r="G207" s="936"/>
      <c r="H207" s="908"/>
      <c r="I207" s="936"/>
      <c r="J207" s="936"/>
      <c r="K207" s="447">
        <f t="shared" si="24"/>
        <v>0</v>
      </c>
    </row>
    <row r="208" spans="1:11" ht="12" customHeight="1" thickBot="1" x14ac:dyDescent="0.25">
      <c r="A208" s="837" t="s">
        <v>491</v>
      </c>
      <c r="B208" s="732">
        <v>5100</v>
      </c>
      <c r="C208" s="808"/>
      <c r="D208" s="808"/>
      <c r="E208" s="808"/>
      <c r="F208" s="808"/>
      <c r="G208" s="808"/>
      <c r="H208" s="941">
        <f>SUM(H203:H207)</f>
        <v>0</v>
      </c>
      <c r="I208" s="808"/>
      <c r="J208" s="808"/>
      <c r="K208" s="1518">
        <f t="shared" si="24"/>
        <v>0</v>
      </c>
    </row>
    <row r="209" spans="1:11" s="1134" customFormat="1" ht="15.75" customHeight="1" thickTop="1" x14ac:dyDescent="0.2">
      <c r="A209" s="1192" t="s">
        <v>231</v>
      </c>
      <c r="B209" s="1193">
        <v>5200</v>
      </c>
      <c r="C209" s="808"/>
      <c r="D209" s="808"/>
      <c r="E209" s="808"/>
      <c r="F209" s="808"/>
      <c r="G209" s="808"/>
      <c r="H209" s="908"/>
      <c r="I209" s="808"/>
      <c r="J209" s="808"/>
      <c r="K209" s="1519">
        <f>H209</f>
        <v>0</v>
      </c>
    </row>
    <row r="210" spans="1:11" s="1134" customFormat="1" ht="26.25" customHeight="1" x14ac:dyDescent="0.2">
      <c r="A210" s="1194" t="s">
        <v>775</v>
      </c>
      <c r="B210" s="1195">
        <v>5300</v>
      </c>
      <c r="C210" s="808"/>
      <c r="D210" s="808"/>
      <c r="E210" s="808"/>
      <c r="F210" s="808"/>
      <c r="G210" s="936"/>
      <c r="H210" s="908"/>
      <c r="I210" s="808"/>
      <c r="J210" s="808"/>
      <c r="K210" s="447">
        <f t="shared" si="24"/>
        <v>0</v>
      </c>
    </row>
    <row r="211" spans="1:11" s="1134" customFormat="1" ht="15.75" customHeight="1" thickBot="1" x14ac:dyDescent="0.25">
      <c r="A211" s="1196" t="s">
        <v>781</v>
      </c>
      <c r="B211" s="1197">
        <v>5400</v>
      </c>
      <c r="C211" s="808"/>
      <c r="D211" s="808"/>
      <c r="E211" s="808"/>
      <c r="F211" s="808"/>
      <c r="G211" s="936"/>
      <c r="H211" s="908"/>
      <c r="I211" s="808"/>
      <c r="J211" s="808"/>
      <c r="K211" s="942">
        <f>H211</f>
        <v>0</v>
      </c>
    </row>
    <row r="212" spans="1:11" ht="12" customHeight="1" thickTop="1" thickBot="1" x14ac:dyDescent="0.25">
      <c r="A212" s="943" t="s">
        <v>190</v>
      </c>
      <c r="B212" s="944">
        <v>5000</v>
      </c>
      <c r="C212" s="935"/>
      <c r="D212" s="935"/>
      <c r="E212" s="936"/>
      <c r="F212" s="936"/>
      <c r="G212" s="936"/>
      <c r="H212" s="945">
        <f>SUM(H208:H211)</f>
        <v>0</v>
      </c>
      <c r="I212" s="936"/>
      <c r="J212" s="936"/>
      <c r="K212" s="945">
        <f>SUM(K208:K211)</f>
        <v>0</v>
      </c>
    </row>
    <row r="213" spans="1:11" s="1134" customFormat="1" ht="15.75" customHeight="1" thickTop="1" x14ac:dyDescent="0.2">
      <c r="A213" s="1198" t="s">
        <v>191</v>
      </c>
      <c r="B213" s="1199">
        <v>6000</v>
      </c>
      <c r="C213" s="935"/>
      <c r="D213" s="935"/>
      <c r="E213" s="936"/>
      <c r="F213" s="936"/>
      <c r="G213" s="936"/>
      <c r="H213" s="946"/>
      <c r="I213" s="936"/>
      <c r="J213" s="936"/>
      <c r="K213" s="447">
        <f>SUM(C213:J213)</f>
        <v>0</v>
      </c>
    </row>
    <row r="214" spans="1:11" ht="12" customHeight="1" thickBot="1" x14ac:dyDescent="0.25">
      <c r="A214" s="1782" t="s">
        <v>490</v>
      </c>
      <c r="B214" s="1783"/>
      <c r="C214" s="941">
        <f>SUM(C188,C189)</f>
        <v>100000</v>
      </c>
      <c r="D214" s="941">
        <f t="shared" ref="D214:K214" si="25">SUM(D188,D189,D200,D212,D213)</f>
        <v>25</v>
      </c>
      <c r="E214" s="941">
        <f>SUM(E188,E189,E200,E212,E213)</f>
        <v>75000</v>
      </c>
      <c r="F214" s="941">
        <f t="shared" si="25"/>
        <v>18000</v>
      </c>
      <c r="G214" s="941">
        <f t="shared" si="25"/>
        <v>0</v>
      </c>
      <c r="H214" s="941">
        <f>SUM(H188,H189,H200,H212,H213)</f>
        <v>0</v>
      </c>
      <c r="I214" s="941">
        <f>SUM(I188,I189,I200,I212,I213)</f>
        <v>0</v>
      </c>
      <c r="J214" s="941">
        <f t="shared" si="25"/>
        <v>0</v>
      </c>
      <c r="K214" s="941">
        <f t="shared" si="25"/>
        <v>193025</v>
      </c>
    </row>
    <row r="215" spans="1:11" ht="14.25" thickTop="1" thickBot="1" x14ac:dyDescent="0.25">
      <c r="A215" s="1252" t="s">
        <v>78</v>
      </c>
      <c r="B215" s="947"/>
      <c r="C215" s="948"/>
      <c r="D215" s="948"/>
      <c r="E215" s="948"/>
      <c r="F215" s="948"/>
      <c r="G215" s="948"/>
      <c r="H215" s="948"/>
      <c r="I215" s="948"/>
      <c r="J215" s="949"/>
      <c r="K215" s="945">
        <f>'EstRev 6-11'!F270-'EstExp 12-20'!K214</f>
        <v>29795</v>
      </c>
    </row>
    <row r="216" spans="1:11" ht="8.25" customHeight="1" thickTop="1" x14ac:dyDescent="0.2">
      <c r="A216" s="950"/>
      <c r="B216" s="951"/>
      <c r="C216" s="952"/>
      <c r="D216" s="952"/>
      <c r="E216" s="952"/>
      <c r="F216" s="952"/>
      <c r="G216" s="952"/>
      <c r="H216" s="952"/>
      <c r="I216" s="952"/>
      <c r="J216" s="952"/>
      <c r="K216" s="952"/>
    </row>
    <row r="217" spans="1:11" s="1134" customFormat="1" ht="16.7" customHeight="1" x14ac:dyDescent="0.2">
      <c r="A217" s="1202" t="s">
        <v>138</v>
      </c>
      <c r="B217" s="953"/>
      <c r="C217" s="954"/>
      <c r="D217" s="955"/>
      <c r="E217" s="955"/>
      <c r="F217" s="955"/>
      <c r="G217" s="955"/>
      <c r="H217" s="955"/>
      <c r="I217" s="955"/>
      <c r="J217" s="955"/>
      <c r="K217" s="956"/>
    </row>
    <row r="218" spans="1:11" s="1134" customFormat="1" ht="15.75" customHeight="1" x14ac:dyDescent="0.2">
      <c r="A218" s="1200" t="s">
        <v>192</v>
      </c>
      <c r="B218" s="1201" t="s">
        <v>258</v>
      </c>
      <c r="C218" s="957"/>
      <c r="D218" s="958"/>
      <c r="E218" s="958"/>
      <c r="F218" s="958"/>
      <c r="G218" s="958"/>
      <c r="H218" s="958"/>
      <c r="I218" s="958"/>
      <c r="J218" s="958"/>
      <c r="K218" s="959"/>
    </row>
    <row r="219" spans="1:11" ht="12" x14ac:dyDescent="0.2">
      <c r="A219" s="960" t="s">
        <v>274</v>
      </c>
      <c r="B219" s="961">
        <v>1100</v>
      </c>
      <c r="C219" s="962"/>
      <c r="D219" s="963">
        <v>11000</v>
      </c>
      <c r="E219" s="964"/>
      <c r="F219" s="964"/>
      <c r="G219" s="964"/>
      <c r="H219" s="964"/>
      <c r="I219" s="964"/>
      <c r="J219" s="964"/>
      <c r="K219" s="656">
        <f>SUM(C219:J219)</f>
        <v>11000</v>
      </c>
    </row>
    <row r="220" spans="1:11" ht="12" x14ac:dyDescent="0.2">
      <c r="A220" s="960" t="s">
        <v>299</v>
      </c>
      <c r="B220" s="961">
        <v>1125</v>
      </c>
      <c r="C220" s="962"/>
      <c r="D220" s="963">
        <v>2300</v>
      </c>
      <c r="E220" s="964"/>
      <c r="F220" s="964"/>
      <c r="G220" s="964"/>
      <c r="H220" s="964"/>
      <c r="I220" s="964"/>
      <c r="J220" s="964"/>
      <c r="K220" s="447">
        <f t="shared" ref="K220:K232" si="26">SUM(C220:J220)</f>
        <v>2300</v>
      </c>
    </row>
    <row r="221" spans="1:11" ht="12" x14ac:dyDescent="0.2">
      <c r="A221" s="965" t="s">
        <v>540</v>
      </c>
      <c r="B221" s="961">
        <v>1200</v>
      </c>
      <c r="C221" s="962"/>
      <c r="D221" s="963">
        <v>16500</v>
      </c>
      <c r="E221" s="964"/>
      <c r="F221" s="964"/>
      <c r="G221" s="964"/>
      <c r="H221" s="964"/>
      <c r="I221" s="964"/>
      <c r="J221" s="964"/>
      <c r="K221" s="447">
        <f t="shared" si="26"/>
        <v>16500</v>
      </c>
    </row>
    <row r="222" spans="1:11" ht="12" x14ac:dyDescent="0.2">
      <c r="A222" s="965" t="s">
        <v>300</v>
      </c>
      <c r="B222" s="961">
        <v>1225</v>
      </c>
      <c r="C222" s="962"/>
      <c r="D222" s="963"/>
      <c r="E222" s="964"/>
      <c r="F222" s="964"/>
      <c r="G222" s="964"/>
      <c r="H222" s="964"/>
      <c r="I222" s="964"/>
      <c r="J222" s="964"/>
      <c r="K222" s="447">
        <f t="shared" si="26"/>
        <v>0</v>
      </c>
    </row>
    <row r="223" spans="1:11" ht="12" x14ac:dyDescent="0.2">
      <c r="A223" s="960" t="s">
        <v>127</v>
      </c>
      <c r="B223" s="961">
        <v>1250</v>
      </c>
      <c r="C223" s="962"/>
      <c r="D223" s="963">
        <v>1000</v>
      </c>
      <c r="E223" s="964"/>
      <c r="F223" s="964"/>
      <c r="G223" s="964"/>
      <c r="H223" s="964"/>
      <c r="I223" s="964"/>
      <c r="J223" s="964"/>
      <c r="K223" s="447">
        <f t="shared" si="26"/>
        <v>1000</v>
      </c>
    </row>
    <row r="224" spans="1:11" ht="12" x14ac:dyDescent="0.2">
      <c r="A224" s="960" t="s">
        <v>415</v>
      </c>
      <c r="B224" s="961">
        <v>1275</v>
      </c>
      <c r="C224" s="962"/>
      <c r="D224" s="963"/>
      <c r="E224" s="964"/>
      <c r="F224" s="964"/>
      <c r="G224" s="964"/>
      <c r="H224" s="964"/>
      <c r="I224" s="964"/>
      <c r="J224" s="964"/>
      <c r="K224" s="447">
        <f t="shared" si="26"/>
        <v>0</v>
      </c>
    </row>
    <row r="225" spans="1:11" ht="12" x14ac:dyDescent="0.2">
      <c r="A225" s="960" t="s">
        <v>280</v>
      </c>
      <c r="B225" s="961">
        <v>1300</v>
      </c>
      <c r="C225" s="962"/>
      <c r="D225" s="963"/>
      <c r="E225" s="964"/>
      <c r="F225" s="964"/>
      <c r="G225" s="964"/>
      <c r="H225" s="964"/>
      <c r="I225" s="964"/>
      <c r="J225" s="964"/>
      <c r="K225" s="447">
        <f t="shared" si="26"/>
        <v>0</v>
      </c>
    </row>
    <row r="226" spans="1:11" ht="12" x14ac:dyDescent="0.2">
      <c r="A226" s="960" t="s">
        <v>301</v>
      </c>
      <c r="B226" s="961">
        <v>1400</v>
      </c>
      <c r="C226" s="962"/>
      <c r="D226" s="963"/>
      <c r="E226" s="964"/>
      <c r="F226" s="964"/>
      <c r="G226" s="964"/>
      <c r="H226" s="964"/>
      <c r="I226" s="964"/>
      <c r="J226" s="964"/>
      <c r="K226" s="447">
        <f t="shared" si="26"/>
        <v>0</v>
      </c>
    </row>
    <row r="227" spans="1:11" ht="12" x14ac:dyDescent="0.2">
      <c r="A227" s="960" t="s">
        <v>281</v>
      </c>
      <c r="B227" s="961">
        <v>1500</v>
      </c>
      <c r="C227" s="962"/>
      <c r="D227" s="963">
        <v>650</v>
      </c>
      <c r="E227" s="964"/>
      <c r="F227" s="964"/>
      <c r="G227" s="964"/>
      <c r="H227" s="964"/>
      <c r="I227" s="964"/>
      <c r="J227" s="964"/>
      <c r="K227" s="447">
        <f t="shared" si="26"/>
        <v>650</v>
      </c>
    </row>
    <row r="228" spans="1:11" ht="12" x14ac:dyDescent="0.2">
      <c r="A228" s="960" t="s">
        <v>282</v>
      </c>
      <c r="B228" s="961">
        <v>1600</v>
      </c>
      <c r="C228" s="962"/>
      <c r="D228" s="963"/>
      <c r="E228" s="964"/>
      <c r="F228" s="964"/>
      <c r="G228" s="964"/>
      <c r="H228" s="964"/>
      <c r="I228" s="964"/>
      <c r="J228" s="964"/>
      <c r="K228" s="447">
        <f t="shared" si="26"/>
        <v>0</v>
      </c>
    </row>
    <row r="229" spans="1:11" ht="12" x14ac:dyDescent="0.2">
      <c r="A229" s="960" t="s">
        <v>125</v>
      </c>
      <c r="B229" s="961">
        <v>1650</v>
      </c>
      <c r="C229" s="962"/>
      <c r="D229" s="963"/>
      <c r="E229" s="964"/>
      <c r="F229" s="964"/>
      <c r="G229" s="964"/>
      <c r="H229" s="964"/>
      <c r="I229" s="964"/>
      <c r="J229" s="964"/>
      <c r="K229" s="447">
        <f t="shared" si="26"/>
        <v>0</v>
      </c>
    </row>
    <row r="230" spans="1:11" ht="12" x14ac:dyDescent="0.2">
      <c r="A230" s="960" t="s">
        <v>302</v>
      </c>
      <c r="B230" s="961">
        <v>1700</v>
      </c>
      <c r="C230" s="962"/>
      <c r="D230" s="963">
        <v>75</v>
      </c>
      <c r="E230" s="964"/>
      <c r="F230" s="964"/>
      <c r="G230" s="964"/>
      <c r="H230" s="964"/>
      <c r="I230" s="964"/>
      <c r="J230" s="964"/>
      <c r="K230" s="447">
        <f t="shared" si="26"/>
        <v>75</v>
      </c>
    </row>
    <row r="231" spans="1:11" ht="12" x14ac:dyDescent="0.2">
      <c r="A231" s="960" t="s">
        <v>126</v>
      </c>
      <c r="B231" s="961">
        <v>1800</v>
      </c>
      <c r="C231" s="962"/>
      <c r="D231" s="963"/>
      <c r="E231" s="964"/>
      <c r="F231" s="964"/>
      <c r="G231" s="964"/>
      <c r="H231" s="964"/>
      <c r="I231" s="964"/>
      <c r="J231" s="964"/>
      <c r="K231" s="447">
        <f t="shared" si="26"/>
        <v>0</v>
      </c>
    </row>
    <row r="232" spans="1:11" ht="12" x14ac:dyDescent="0.2">
      <c r="A232" s="960" t="s">
        <v>141</v>
      </c>
      <c r="B232" s="961">
        <v>1900</v>
      </c>
      <c r="C232" s="962"/>
      <c r="D232" s="963"/>
      <c r="E232" s="964"/>
      <c r="F232" s="964"/>
      <c r="G232" s="964"/>
      <c r="H232" s="964"/>
      <c r="I232" s="964"/>
      <c r="J232" s="964"/>
      <c r="K232" s="447">
        <f t="shared" si="26"/>
        <v>0</v>
      </c>
    </row>
    <row r="233" spans="1:11" ht="12" customHeight="1" thickBot="1" x14ac:dyDescent="0.25">
      <c r="A233" s="966" t="s">
        <v>553</v>
      </c>
      <c r="B233" s="967">
        <v>1000</v>
      </c>
      <c r="C233" s="962"/>
      <c r="D233" s="968">
        <f>SUM(D219:D232)</f>
        <v>31525</v>
      </c>
      <c r="E233" s="964"/>
      <c r="F233" s="964"/>
      <c r="G233" s="964"/>
      <c r="H233" s="964"/>
      <c r="I233" s="964"/>
      <c r="J233" s="964"/>
      <c r="K233" s="968">
        <f>SUM(K219:K232)</f>
        <v>31525</v>
      </c>
    </row>
    <row r="234" spans="1:11" s="1134" customFormat="1" ht="15.75" customHeight="1" thickTop="1" x14ac:dyDescent="0.2">
      <c r="A234" s="1200" t="s">
        <v>193</v>
      </c>
      <c r="B234" s="1203">
        <v>2000</v>
      </c>
      <c r="C234" s="957"/>
      <c r="D234" s="969"/>
      <c r="E234" s="970"/>
      <c r="F234" s="958"/>
      <c r="G234" s="958"/>
      <c r="H234" s="958"/>
      <c r="I234" s="958"/>
      <c r="J234" s="958"/>
      <c r="K234" s="971"/>
    </row>
    <row r="235" spans="1:11" s="1134" customFormat="1" ht="15.75" customHeight="1" x14ac:dyDescent="0.2">
      <c r="A235" s="1204" t="s">
        <v>237</v>
      </c>
      <c r="B235" s="1205">
        <v>2100</v>
      </c>
      <c r="C235" s="962"/>
      <c r="D235" s="964"/>
      <c r="E235" s="964"/>
      <c r="F235" s="964"/>
      <c r="G235" s="964"/>
      <c r="H235" s="964"/>
      <c r="I235" s="964"/>
      <c r="J235" s="964"/>
      <c r="K235" s="964"/>
    </row>
    <row r="236" spans="1:11" ht="12" x14ac:dyDescent="0.2">
      <c r="A236" s="960" t="s">
        <v>143</v>
      </c>
      <c r="B236" s="961">
        <v>2110</v>
      </c>
      <c r="C236" s="962"/>
      <c r="D236" s="963"/>
      <c r="E236" s="964"/>
      <c r="F236" s="964"/>
      <c r="G236" s="964"/>
      <c r="H236" s="964"/>
      <c r="I236" s="964"/>
      <c r="J236" s="964"/>
      <c r="K236" s="447">
        <f t="shared" ref="K236:K241" si="27">SUM(C236:J236)</f>
        <v>0</v>
      </c>
    </row>
    <row r="237" spans="1:11" ht="12" x14ac:dyDescent="0.2">
      <c r="A237" s="960" t="s">
        <v>144</v>
      </c>
      <c r="B237" s="961">
        <v>2120</v>
      </c>
      <c r="C237" s="962"/>
      <c r="D237" s="963">
        <v>300</v>
      </c>
      <c r="E237" s="964"/>
      <c r="F237" s="964"/>
      <c r="G237" s="964"/>
      <c r="H237" s="964"/>
      <c r="I237" s="964"/>
      <c r="J237" s="964"/>
      <c r="K237" s="447">
        <f t="shared" si="27"/>
        <v>300</v>
      </c>
    </row>
    <row r="238" spans="1:11" ht="12" x14ac:dyDescent="0.2">
      <c r="A238" s="960" t="s">
        <v>145</v>
      </c>
      <c r="B238" s="961">
        <v>2130</v>
      </c>
      <c r="C238" s="962"/>
      <c r="D238" s="963"/>
      <c r="E238" s="964"/>
      <c r="F238" s="964"/>
      <c r="G238" s="964"/>
      <c r="H238" s="964"/>
      <c r="I238" s="964"/>
      <c r="J238" s="964"/>
      <c r="K238" s="447">
        <f t="shared" si="27"/>
        <v>0</v>
      </c>
    </row>
    <row r="239" spans="1:11" ht="12" x14ac:dyDescent="0.2">
      <c r="A239" s="960" t="s">
        <v>146</v>
      </c>
      <c r="B239" s="961">
        <v>2140</v>
      </c>
      <c r="C239" s="962"/>
      <c r="D239" s="963"/>
      <c r="E239" s="964"/>
      <c r="F239" s="964"/>
      <c r="G239" s="964"/>
      <c r="H239" s="964"/>
      <c r="I239" s="964"/>
      <c r="J239" s="964"/>
      <c r="K239" s="447">
        <f t="shared" si="27"/>
        <v>0</v>
      </c>
    </row>
    <row r="240" spans="1:11" ht="12" x14ac:dyDescent="0.2">
      <c r="A240" s="960" t="s">
        <v>394</v>
      </c>
      <c r="B240" s="961">
        <v>2150</v>
      </c>
      <c r="C240" s="962"/>
      <c r="D240" s="963">
        <v>450</v>
      </c>
      <c r="E240" s="964"/>
      <c r="F240" s="964"/>
      <c r="G240" s="964"/>
      <c r="H240" s="964"/>
      <c r="I240" s="964"/>
      <c r="J240" s="964"/>
      <c r="K240" s="447">
        <f t="shared" si="27"/>
        <v>450</v>
      </c>
    </row>
    <row r="241" spans="1:11" ht="12" x14ac:dyDescent="0.2">
      <c r="A241" s="960" t="s">
        <v>764</v>
      </c>
      <c r="B241" s="961">
        <v>2190</v>
      </c>
      <c r="C241" s="962"/>
      <c r="D241" s="963"/>
      <c r="E241" s="964"/>
      <c r="F241" s="964"/>
      <c r="G241" s="964"/>
      <c r="H241" s="964"/>
      <c r="I241" s="964"/>
      <c r="J241" s="964"/>
      <c r="K241" s="447">
        <f t="shared" si="27"/>
        <v>0</v>
      </c>
    </row>
    <row r="242" spans="1:11" ht="12" customHeight="1" thickBot="1" x14ac:dyDescent="0.25">
      <c r="A242" s="966" t="s">
        <v>554</v>
      </c>
      <c r="B242" s="701">
        <v>2100</v>
      </c>
      <c r="C242" s="962"/>
      <c r="D242" s="968">
        <f>SUM(D236:D241)</f>
        <v>750</v>
      </c>
      <c r="E242" s="964"/>
      <c r="F242" s="964"/>
      <c r="G242" s="964"/>
      <c r="H242" s="964"/>
      <c r="I242" s="964"/>
      <c r="J242" s="964"/>
      <c r="K242" s="968">
        <f>SUM(K236:K241)</f>
        <v>750</v>
      </c>
    </row>
    <row r="243" spans="1:11" s="1134" customFormat="1" ht="15.75" customHeight="1" thickTop="1" x14ac:dyDescent="0.2">
      <c r="A243" s="1206" t="s">
        <v>239</v>
      </c>
      <c r="B243" s="1207" t="s">
        <v>830</v>
      </c>
      <c r="C243" s="972"/>
      <c r="D243" s="973"/>
      <c r="E243" s="972"/>
      <c r="F243" s="972"/>
      <c r="G243" s="972"/>
      <c r="H243" s="972"/>
      <c r="I243" s="972"/>
      <c r="J243" s="972"/>
      <c r="K243" s="972"/>
    </row>
    <row r="244" spans="1:11" ht="12" x14ac:dyDescent="0.2">
      <c r="A244" s="974" t="s">
        <v>276</v>
      </c>
      <c r="B244" s="975">
        <v>2210</v>
      </c>
      <c r="C244" s="976"/>
      <c r="D244" s="963"/>
      <c r="E244" s="977"/>
      <c r="F244" s="972"/>
      <c r="G244" s="972"/>
      <c r="H244" s="972"/>
      <c r="I244" s="972"/>
      <c r="J244" s="972"/>
      <c r="K244" s="447">
        <f>SUM(C244:J244)</f>
        <v>0</v>
      </c>
    </row>
    <row r="245" spans="1:11" ht="12" x14ac:dyDescent="0.2">
      <c r="A245" s="978" t="s">
        <v>277</v>
      </c>
      <c r="B245" s="979">
        <v>2220</v>
      </c>
      <c r="C245" s="976"/>
      <c r="D245" s="963"/>
      <c r="E245" s="972"/>
      <c r="F245" s="972"/>
      <c r="G245" s="972"/>
      <c r="H245" s="972"/>
      <c r="I245" s="972"/>
      <c r="J245" s="972"/>
      <c r="K245" s="447">
        <f>SUM(C245:J245)</f>
        <v>0</v>
      </c>
    </row>
    <row r="246" spans="1:11" ht="12" x14ac:dyDescent="0.2">
      <c r="A246" s="980" t="s">
        <v>278</v>
      </c>
      <c r="B246" s="975">
        <v>2230</v>
      </c>
      <c r="C246" s="976"/>
      <c r="D246" s="963"/>
      <c r="E246" s="972"/>
      <c r="F246" s="972"/>
      <c r="G246" s="972"/>
      <c r="H246" s="972"/>
      <c r="I246" s="972"/>
      <c r="J246" s="972"/>
      <c r="K246" s="447">
        <f>SUM(C246:J246)</f>
        <v>0</v>
      </c>
    </row>
    <row r="247" spans="1:11" ht="12" customHeight="1" thickBot="1" x14ac:dyDescent="0.25">
      <c r="A247" s="981" t="s">
        <v>555</v>
      </c>
      <c r="B247" s="982">
        <v>2200</v>
      </c>
      <c r="C247" s="976"/>
      <c r="D247" s="983">
        <f>SUM(D244:D246)</f>
        <v>0</v>
      </c>
      <c r="E247" s="972"/>
      <c r="F247" s="972"/>
      <c r="G247" s="972"/>
      <c r="H247" s="972"/>
      <c r="I247" s="972"/>
      <c r="J247" s="972"/>
      <c r="K247" s="984">
        <f>SUM(K244:K246)</f>
        <v>0</v>
      </c>
    </row>
    <row r="248" spans="1:11" s="1134" customFormat="1" ht="15.75" customHeight="1" thickTop="1" x14ac:dyDescent="0.2">
      <c r="A248" s="1206" t="s">
        <v>182</v>
      </c>
      <c r="B248" s="1208">
        <v>2300</v>
      </c>
      <c r="C248" s="976"/>
      <c r="D248" s="985"/>
      <c r="E248" s="972"/>
      <c r="F248" s="972"/>
      <c r="G248" s="972"/>
      <c r="H248" s="972"/>
      <c r="I248" s="972"/>
      <c r="J248" s="972"/>
      <c r="K248" s="977"/>
    </row>
    <row r="249" spans="1:11" ht="12" x14ac:dyDescent="0.2">
      <c r="A249" s="974" t="s">
        <v>317</v>
      </c>
      <c r="B249" s="975">
        <v>2310</v>
      </c>
      <c r="C249" s="976"/>
      <c r="D249" s="963"/>
      <c r="E249" s="972"/>
      <c r="F249" s="972"/>
      <c r="G249" s="972"/>
      <c r="H249" s="972"/>
      <c r="I249" s="972"/>
      <c r="J249" s="972"/>
      <c r="K249" s="447">
        <f>SUM(C249:J249)</f>
        <v>0</v>
      </c>
    </row>
    <row r="250" spans="1:11" ht="12" x14ac:dyDescent="0.2">
      <c r="A250" s="974" t="s">
        <v>318</v>
      </c>
      <c r="B250" s="975">
        <v>2320</v>
      </c>
      <c r="C250" s="976"/>
      <c r="D250" s="963">
        <v>2400</v>
      </c>
      <c r="E250" s="972"/>
      <c r="F250" s="972"/>
      <c r="G250" s="972"/>
      <c r="H250" s="972"/>
      <c r="I250" s="972"/>
      <c r="J250" s="972"/>
      <c r="K250" s="447">
        <f t="shared" ref="K250:K260" si="28">SUM(C250:J250)</f>
        <v>2400</v>
      </c>
    </row>
    <row r="251" spans="1:11" ht="12" x14ac:dyDescent="0.2">
      <c r="A251" s="974" t="s">
        <v>438</v>
      </c>
      <c r="B251" s="975">
        <v>2330</v>
      </c>
      <c r="C251" s="976"/>
      <c r="D251" s="963"/>
      <c r="E251" s="972"/>
      <c r="F251" s="972"/>
      <c r="G251" s="972"/>
      <c r="H251" s="972"/>
      <c r="I251" s="972"/>
      <c r="J251" s="972"/>
      <c r="K251" s="447">
        <f t="shared" si="28"/>
        <v>0</v>
      </c>
    </row>
    <row r="252" spans="1:11" ht="12" x14ac:dyDescent="0.2">
      <c r="A252" s="986" t="s">
        <v>303</v>
      </c>
      <c r="B252" s="987">
        <v>2361</v>
      </c>
      <c r="C252" s="976"/>
      <c r="D252" s="963"/>
      <c r="E252" s="972"/>
      <c r="F252" s="972"/>
      <c r="G252" s="972"/>
      <c r="H252" s="972"/>
      <c r="I252" s="972"/>
      <c r="J252" s="972"/>
      <c r="K252" s="447">
        <f t="shared" si="28"/>
        <v>0</v>
      </c>
    </row>
    <row r="253" spans="1:11" ht="12" x14ac:dyDescent="0.2">
      <c r="A253" s="986" t="s">
        <v>416</v>
      </c>
      <c r="B253" s="988">
        <v>2362</v>
      </c>
      <c r="C253" s="976"/>
      <c r="D253" s="963"/>
      <c r="E253" s="972"/>
      <c r="F253" s="972"/>
      <c r="G253" s="972"/>
      <c r="H253" s="972"/>
      <c r="I253" s="972"/>
      <c r="J253" s="972"/>
      <c r="K253" s="447">
        <f t="shared" si="28"/>
        <v>0</v>
      </c>
    </row>
    <row r="254" spans="1:11" ht="12" x14ac:dyDescent="0.2">
      <c r="A254" s="986" t="s">
        <v>304</v>
      </c>
      <c r="B254" s="987">
        <v>2363</v>
      </c>
      <c r="C254" s="976"/>
      <c r="D254" s="963"/>
      <c r="E254" s="972"/>
      <c r="F254" s="972"/>
      <c r="G254" s="972"/>
      <c r="H254" s="972"/>
      <c r="I254" s="972"/>
      <c r="J254" s="972"/>
      <c r="K254" s="447">
        <f t="shared" si="28"/>
        <v>0</v>
      </c>
    </row>
    <row r="255" spans="1:11" ht="12" x14ac:dyDescent="0.2">
      <c r="A255" s="986" t="s">
        <v>305</v>
      </c>
      <c r="B255" s="987">
        <v>2364</v>
      </c>
      <c r="C255" s="976"/>
      <c r="D255" s="963"/>
      <c r="E255" s="972"/>
      <c r="F255" s="972"/>
      <c r="G255" s="972"/>
      <c r="H255" s="972"/>
      <c r="I255" s="972"/>
      <c r="J255" s="972"/>
      <c r="K255" s="447">
        <f t="shared" si="28"/>
        <v>0</v>
      </c>
    </row>
    <row r="256" spans="1:11" ht="12" x14ac:dyDescent="0.2">
      <c r="A256" s="986" t="s">
        <v>306</v>
      </c>
      <c r="B256" s="987">
        <v>2365</v>
      </c>
      <c r="C256" s="976"/>
      <c r="D256" s="963"/>
      <c r="E256" s="972"/>
      <c r="F256" s="972"/>
      <c r="G256" s="972"/>
      <c r="H256" s="972"/>
      <c r="I256" s="972"/>
      <c r="J256" s="972"/>
      <c r="K256" s="447">
        <f t="shared" si="28"/>
        <v>0</v>
      </c>
    </row>
    <row r="257" spans="1:11" ht="12" x14ac:dyDescent="0.2">
      <c r="A257" s="986" t="s">
        <v>495</v>
      </c>
      <c r="B257" s="987">
        <v>2366</v>
      </c>
      <c r="C257" s="976"/>
      <c r="D257" s="963"/>
      <c r="E257" s="972"/>
      <c r="F257" s="972"/>
      <c r="G257" s="972"/>
      <c r="H257" s="972"/>
      <c r="I257" s="972"/>
      <c r="J257" s="972"/>
      <c r="K257" s="447">
        <f t="shared" si="28"/>
        <v>0</v>
      </c>
    </row>
    <row r="258" spans="1:11" ht="12" x14ac:dyDescent="0.2">
      <c r="A258" s="986" t="s">
        <v>782</v>
      </c>
      <c r="B258" s="988">
        <v>2367</v>
      </c>
      <c r="C258" s="976"/>
      <c r="D258" s="963">
        <v>500</v>
      </c>
      <c r="E258" s="972"/>
      <c r="F258" s="972"/>
      <c r="G258" s="972"/>
      <c r="H258" s="972"/>
      <c r="I258" s="972"/>
      <c r="J258" s="972"/>
      <c r="K258" s="447">
        <f t="shared" si="28"/>
        <v>500</v>
      </c>
    </row>
    <row r="259" spans="1:11" ht="12" x14ac:dyDescent="0.2">
      <c r="A259" s="986" t="s">
        <v>307</v>
      </c>
      <c r="B259" s="987">
        <v>2368</v>
      </c>
      <c r="C259" s="976"/>
      <c r="D259" s="963"/>
      <c r="E259" s="972"/>
      <c r="F259" s="972"/>
      <c r="G259" s="972"/>
      <c r="H259" s="972"/>
      <c r="I259" s="972"/>
      <c r="J259" s="972"/>
      <c r="K259" s="447">
        <f t="shared" si="28"/>
        <v>0</v>
      </c>
    </row>
    <row r="260" spans="1:11" ht="12" x14ac:dyDescent="0.2">
      <c r="A260" s="986" t="s">
        <v>308</v>
      </c>
      <c r="B260" s="987">
        <v>2369</v>
      </c>
      <c r="C260" s="976"/>
      <c r="D260" s="963"/>
      <c r="E260" s="972"/>
      <c r="F260" s="972"/>
      <c r="G260" s="972"/>
      <c r="H260" s="972"/>
      <c r="I260" s="972"/>
      <c r="J260" s="972"/>
      <c r="K260" s="447">
        <f t="shared" si="28"/>
        <v>0</v>
      </c>
    </row>
    <row r="261" spans="1:11" ht="12" customHeight="1" thickBot="1" x14ac:dyDescent="0.25">
      <c r="A261" s="989" t="s">
        <v>556</v>
      </c>
      <c r="B261" s="990">
        <v>2300</v>
      </c>
      <c r="C261" s="976"/>
      <c r="D261" s="984">
        <f>SUM(D249:D260)</f>
        <v>2900</v>
      </c>
      <c r="E261" s="972"/>
      <c r="F261" s="972"/>
      <c r="G261" s="972"/>
      <c r="H261" s="972"/>
      <c r="I261" s="972"/>
      <c r="J261" s="972"/>
      <c r="K261" s="984">
        <f>SUM(K249:K260)</f>
        <v>2900</v>
      </c>
    </row>
    <row r="262" spans="1:11" s="1134" customFormat="1" ht="15.75" customHeight="1" thickTop="1" x14ac:dyDescent="0.2">
      <c r="A262" s="1206" t="s">
        <v>188</v>
      </c>
      <c r="B262" s="1208">
        <v>2400</v>
      </c>
      <c r="C262" s="976"/>
      <c r="D262" s="991"/>
      <c r="E262" s="972"/>
      <c r="F262" s="972"/>
      <c r="G262" s="972"/>
      <c r="H262" s="972"/>
      <c r="I262" s="972"/>
      <c r="J262" s="972"/>
      <c r="K262" s="977"/>
    </row>
    <row r="263" spans="1:11" ht="12" customHeight="1" x14ac:dyDescent="0.2">
      <c r="A263" s="974" t="s">
        <v>562</v>
      </c>
      <c r="B263" s="975">
        <v>2410</v>
      </c>
      <c r="C263" s="976"/>
      <c r="D263" s="963">
        <v>8500</v>
      </c>
      <c r="E263" s="972"/>
      <c r="F263" s="972"/>
      <c r="G263" s="972"/>
      <c r="H263" s="972"/>
      <c r="I263" s="972"/>
      <c r="J263" s="972"/>
      <c r="K263" s="447">
        <f>SUM(C263:J263)</f>
        <v>8500</v>
      </c>
    </row>
    <row r="264" spans="1:11" ht="12" x14ac:dyDescent="0.2">
      <c r="A264" s="974" t="s">
        <v>759</v>
      </c>
      <c r="B264" s="975">
        <v>2490</v>
      </c>
      <c r="C264" s="976"/>
      <c r="D264" s="963"/>
      <c r="E264" s="972"/>
      <c r="F264" s="972"/>
      <c r="G264" s="972"/>
      <c r="H264" s="972"/>
      <c r="I264" s="972"/>
      <c r="J264" s="972"/>
      <c r="K264" s="447">
        <f>SUM(C264:J264)</f>
        <v>0</v>
      </c>
    </row>
    <row r="265" spans="1:11" ht="12" customHeight="1" thickBot="1" x14ac:dyDescent="0.25">
      <c r="A265" s="989" t="s">
        <v>557</v>
      </c>
      <c r="B265" s="982">
        <v>2400</v>
      </c>
      <c r="C265" s="976"/>
      <c r="D265" s="984">
        <f>SUM(D263:D264)</f>
        <v>8500</v>
      </c>
      <c r="E265" s="972"/>
      <c r="F265" s="972"/>
      <c r="G265" s="972"/>
      <c r="H265" s="972"/>
      <c r="I265" s="972"/>
      <c r="J265" s="972"/>
      <c r="K265" s="984">
        <f>SUM(K263:K264)</f>
        <v>8500</v>
      </c>
    </row>
    <row r="266" spans="1:11" s="1134" customFormat="1" ht="15.75" customHeight="1" thickTop="1" x14ac:dyDescent="0.2">
      <c r="A266" s="1206" t="s">
        <v>238</v>
      </c>
      <c r="B266" s="1208">
        <v>2500</v>
      </c>
      <c r="C266" s="976"/>
      <c r="D266" s="991"/>
      <c r="E266" s="972"/>
      <c r="F266" s="972"/>
      <c r="G266" s="972"/>
      <c r="H266" s="972"/>
      <c r="I266" s="972"/>
      <c r="J266" s="972"/>
      <c r="K266" s="977"/>
    </row>
    <row r="267" spans="1:11" ht="12" x14ac:dyDescent="0.2">
      <c r="A267" s="974" t="s">
        <v>395</v>
      </c>
      <c r="B267" s="975">
        <v>2510</v>
      </c>
      <c r="C267" s="976"/>
      <c r="D267" s="963"/>
      <c r="E267" s="972"/>
      <c r="F267" s="972"/>
      <c r="G267" s="972"/>
      <c r="H267" s="972"/>
      <c r="I267" s="972"/>
      <c r="J267" s="972"/>
      <c r="K267" s="447">
        <f>SUM(C267:J267)</f>
        <v>0</v>
      </c>
    </row>
    <row r="268" spans="1:11" ht="12" x14ac:dyDescent="0.2">
      <c r="A268" s="974" t="s">
        <v>396</v>
      </c>
      <c r="B268" s="975">
        <v>2520</v>
      </c>
      <c r="C268" s="976"/>
      <c r="D268" s="963">
        <v>11000</v>
      </c>
      <c r="E268" s="972"/>
      <c r="F268" s="972"/>
      <c r="G268" s="972"/>
      <c r="H268" s="972"/>
      <c r="I268" s="972"/>
      <c r="J268" s="972"/>
      <c r="K268" s="447">
        <f t="shared" ref="K268:K273" si="29">SUM(C268:J268)</f>
        <v>11000</v>
      </c>
    </row>
    <row r="269" spans="1:11" ht="12" x14ac:dyDescent="0.2">
      <c r="A269" s="992" t="s">
        <v>243</v>
      </c>
      <c r="B269" s="993" t="s">
        <v>257</v>
      </c>
      <c r="C269" s="994"/>
      <c r="D269" s="963"/>
      <c r="E269" s="995"/>
      <c r="F269" s="995"/>
      <c r="G269" s="995"/>
      <c r="H269" s="995"/>
      <c r="I269" s="995"/>
      <c r="J269" s="995"/>
      <c r="K269" s="447">
        <f t="shared" si="29"/>
        <v>0</v>
      </c>
    </row>
    <row r="270" spans="1:11" ht="12" x14ac:dyDescent="0.2">
      <c r="A270" s="992" t="s">
        <v>269</v>
      </c>
      <c r="B270" s="996">
        <v>2540</v>
      </c>
      <c r="C270" s="994"/>
      <c r="D270" s="963">
        <v>16000</v>
      </c>
      <c r="E270" s="995"/>
      <c r="F270" s="995"/>
      <c r="G270" s="995"/>
      <c r="H270" s="995"/>
      <c r="I270" s="995"/>
      <c r="J270" s="995"/>
      <c r="K270" s="447">
        <f t="shared" si="29"/>
        <v>16000</v>
      </c>
    </row>
    <row r="271" spans="1:11" ht="12" x14ac:dyDescent="0.2">
      <c r="A271" s="992" t="s">
        <v>398</v>
      </c>
      <c r="B271" s="996">
        <v>2550</v>
      </c>
      <c r="C271" s="994"/>
      <c r="D271" s="963">
        <v>14000</v>
      </c>
      <c r="E271" s="995"/>
      <c r="F271" s="995"/>
      <c r="G271" s="995"/>
      <c r="H271" s="995"/>
      <c r="I271" s="995"/>
      <c r="J271" s="995"/>
      <c r="K271" s="447">
        <f t="shared" si="29"/>
        <v>14000</v>
      </c>
    </row>
    <row r="272" spans="1:11" ht="12" x14ac:dyDescent="0.2">
      <c r="A272" s="992" t="s">
        <v>399</v>
      </c>
      <c r="B272" s="996">
        <v>2560</v>
      </c>
      <c r="C272" s="994"/>
      <c r="D272" s="963">
        <v>9000</v>
      </c>
      <c r="E272" s="995"/>
      <c r="F272" s="995"/>
      <c r="G272" s="995"/>
      <c r="H272" s="995"/>
      <c r="I272" s="995"/>
      <c r="J272" s="995"/>
      <c r="K272" s="447">
        <f t="shared" si="29"/>
        <v>9000</v>
      </c>
    </row>
    <row r="273" spans="1:11" ht="12" x14ac:dyDescent="0.2">
      <c r="A273" s="992" t="s">
        <v>400</v>
      </c>
      <c r="B273" s="996">
        <v>2570</v>
      </c>
      <c r="C273" s="994"/>
      <c r="D273" s="963"/>
      <c r="E273" s="995"/>
      <c r="F273" s="995"/>
      <c r="G273" s="995"/>
      <c r="H273" s="995"/>
      <c r="I273" s="995"/>
      <c r="J273" s="995"/>
      <c r="K273" s="447">
        <f t="shared" si="29"/>
        <v>0</v>
      </c>
    </row>
    <row r="274" spans="1:11" ht="12" customHeight="1" thickBot="1" x14ac:dyDescent="0.25">
      <c r="A274" s="997" t="s">
        <v>558</v>
      </c>
      <c r="B274" s="998">
        <v>2500</v>
      </c>
      <c r="C274" s="994"/>
      <c r="D274" s="999">
        <f>SUM(D267:D273)</f>
        <v>50000</v>
      </c>
      <c r="E274" s="995"/>
      <c r="F274" s="995"/>
      <c r="G274" s="995"/>
      <c r="H274" s="995"/>
      <c r="I274" s="995"/>
      <c r="J274" s="995"/>
      <c r="K274" s="999">
        <f>SUM(K267:K273)</f>
        <v>50000</v>
      </c>
    </row>
    <row r="275" spans="1:11" s="1134" customFormat="1" ht="15.75" customHeight="1" thickTop="1" x14ac:dyDescent="0.2">
      <c r="A275" s="1209" t="s">
        <v>189</v>
      </c>
      <c r="B275" s="1210">
        <v>2600</v>
      </c>
      <c r="C275" s="994"/>
      <c r="D275" s="1000"/>
      <c r="E275" s="995"/>
      <c r="F275" s="995"/>
      <c r="G275" s="995"/>
      <c r="H275" s="995"/>
      <c r="I275" s="995"/>
      <c r="J275" s="995"/>
      <c r="K275" s="1001"/>
    </row>
    <row r="276" spans="1:11" ht="12" x14ac:dyDescent="0.2">
      <c r="A276" s="992" t="s">
        <v>401</v>
      </c>
      <c r="B276" s="996">
        <v>2610</v>
      </c>
      <c r="C276" s="994"/>
      <c r="D276" s="963"/>
      <c r="E276" s="995"/>
      <c r="F276" s="995"/>
      <c r="G276" s="995"/>
      <c r="H276" s="995"/>
      <c r="I276" s="995"/>
      <c r="J276" s="995"/>
      <c r="K276" s="447">
        <f>SUM(C276:J276)</f>
        <v>0</v>
      </c>
    </row>
    <row r="277" spans="1:11" ht="12" x14ac:dyDescent="0.2">
      <c r="A277" s="992" t="s">
        <v>448</v>
      </c>
      <c r="B277" s="996">
        <v>2620</v>
      </c>
      <c r="C277" s="994"/>
      <c r="D277" s="963"/>
      <c r="E277" s="995"/>
      <c r="F277" s="995"/>
      <c r="G277" s="995"/>
      <c r="H277" s="995"/>
      <c r="I277" s="995"/>
      <c r="J277" s="995"/>
      <c r="K277" s="447">
        <f>SUM(C277:J277)</f>
        <v>0</v>
      </c>
    </row>
    <row r="278" spans="1:11" ht="12" x14ac:dyDescent="0.2">
      <c r="A278" s="1002" t="s">
        <v>496</v>
      </c>
      <c r="B278" s="1003">
        <v>2630</v>
      </c>
      <c r="C278" s="994"/>
      <c r="D278" s="963"/>
      <c r="E278" s="995"/>
      <c r="F278" s="995"/>
      <c r="G278" s="995"/>
      <c r="H278" s="995"/>
      <c r="I278" s="995"/>
      <c r="J278" s="995"/>
      <c r="K278" s="447">
        <f>SUM(C278:J278)</f>
        <v>0</v>
      </c>
    </row>
    <row r="279" spans="1:11" ht="12" x14ac:dyDescent="0.2">
      <c r="A279" s="992" t="s">
        <v>513</v>
      </c>
      <c r="B279" s="996">
        <v>2640</v>
      </c>
      <c r="C279" s="994"/>
      <c r="D279" s="963"/>
      <c r="E279" s="995"/>
      <c r="F279" s="995"/>
      <c r="G279" s="995"/>
      <c r="H279" s="995"/>
      <c r="I279" s="995"/>
      <c r="J279" s="995"/>
      <c r="K279" s="447">
        <f>SUM(C279:J279)</f>
        <v>0</v>
      </c>
    </row>
    <row r="280" spans="1:11" ht="12" x14ac:dyDescent="0.2">
      <c r="A280" s="992" t="s">
        <v>514</v>
      </c>
      <c r="B280" s="996">
        <v>2660</v>
      </c>
      <c r="C280" s="994"/>
      <c r="D280" s="963"/>
      <c r="E280" s="995"/>
      <c r="F280" s="995"/>
      <c r="G280" s="995"/>
      <c r="H280" s="995"/>
      <c r="I280" s="995"/>
      <c r="J280" s="995"/>
      <c r="K280" s="447">
        <f>SUM(C280:J280)</f>
        <v>0</v>
      </c>
    </row>
    <row r="281" spans="1:11" ht="12.75" thickBot="1" x14ac:dyDescent="0.25">
      <c r="A281" s="997" t="s">
        <v>559</v>
      </c>
      <c r="B281" s="1004">
        <v>2600</v>
      </c>
      <c r="C281" s="994"/>
      <c r="D281" s="999">
        <f>SUM(D276:D280)</f>
        <v>0</v>
      </c>
      <c r="E281" s="995"/>
      <c r="F281" s="995"/>
      <c r="G281" s="995"/>
      <c r="H281" s="995"/>
      <c r="I281" s="995"/>
      <c r="J281" s="995"/>
      <c r="K281" s="999">
        <f>SUM(K276:K280)</f>
        <v>0</v>
      </c>
    </row>
    <row r="282" spans="1:11" s="1134" customFormat="1" ht="15.75" customHeight="1" thickTop="1" x14ac:dyDescent="0.2">
      <c r="A282" s="1211" t="s">
        <v>776</v>
      </c>
      <c r="B282" s="1212">
        <v>2900</v>
      </c>
      <c r="C282" s="994"/>
      <c r="D282" s="1005"/>
      <c r="E282" s="995"/>
      <c r="F282" s="995"/>
      <c r="G282" s="995"/>
      <c r="H282" s="995"/>
      <c r="I282" s="995"/>
      <c r="J282" s="995"/>
      <c r="K282" s="712">
        <f>SUM(C282:J282)</f>
        <v>0</v>
      </c>
    </row>
    <row r="283" spans="1:11" ht="12" customHeight="1" thickBot="1" x14ac:dyDescent="0.25">
      <c r="A283" s="1006" t="s">
        <v>560</v>
      </c>
      <c r="B283" s="732">
        <v>2000</v>
      </c>
      <c r="C283" s="994"/>
      <c r="D283" s="1007">
        <f>SUM(D242,D247,D261,D265,D274,D281,D282)</f>
        <v>62150</v>
      </c>
      <c r="E283" s="995"/>
      <c r="F283" s="995"/>
      <c r="G283" s="995"/>
      <c r="H283" s="995"/>
      <c r="I283" s="995"/>
      <c r="J283" s="995"/>
      <c r="K283" s="1007">
        <f>SUM(K242,K247,K261,K265,K274,K281,K282)</f>
        <v>62150</v>
      </c>
    </row>
    <row r="284" spans="1:11" s="1134" customFormat="1" ht="15.75" customHeight="1" thickTop="1" x14ac:dyDescent="0.2">
      <c r="A284" s="1213" t="s">
        <v>194</v>
      </c>
      <c r="B284" s="1214">
        <v>3000</v>
      </c>
      <c r="C284" s="1008"/>
      <c r="D284" s="1009"/>
      <c r="E284" s="1010"/>
      <c r="F284" s="1010"/>
      <c r="G284" s="995"/>
      <c r="H284" s="1010"/>
      <c r="I284" s="995"/>
      <c r="J284" s="1010"/>
      <c r="K284" s="1011">
        <f>SUM(C284:J284)</f>
        <v>0</v>
      </c>
    </row>
    <row r="285" spans="1:11" s="1134" customFormat="1" ht="15.75" customHeight="1" x14ac:dyDescent="0.2">
      <c r="A285" s="1215" t="s">
        <v>681</v>
      </c>
      <c r="B285" s="1216">
        <v>4000</v>
      </c>
      <c r="C285" s="1012"/>
      <c r="D285" s="1013"/>
      <c r="E285" s="1014"/>
      <c r="F285" s="1014"/>
      <c r="G285" s="1014"/>
      <c r="H285" s="1014"/>
      <c r="I285" s="1014"/>
      <c r="J285" s="1014"/>
      <c r="K285" s="1015"/>
    </row>
    <row r="286" spans="1:11" ht="12" x14ac:dyDescent="0.2">
      <c r="A286" s="1016" t="s">
        <v>571</v>
      </c>
      <c r="B286" s="1017">
        <v>4110</v>
      </c>
      <c r="C286" s="1008"/>
      <c r="D286" s="1018"/>
      <c r="E286" s="1010"/>
      <c r="F286" s="1010"/>
      <c r="G286" s="1010"/>
      <c r="H286" s="1010"/>
      <c r="I286" s="1010"/>
      <c r="J286" s="1010"/>
      <c r="K286" s="1019">
        <f>D286</f>
        <v>0</v>
      </c>
    </row>
    <row r="287" spans="1:11" ht="12" x14ac:dyDescent="0.2">
      <c r="A287" s="1020" t="s">
        <v>244</v>
      </c>
      <c r="B287" s="1021">
        <v>4120</v>
      </c>
      <c r="C287" s="1008"/>
      <c r="D287" s="1022"/>
      <c r="E287" s="1010"/>
      <c r="F287" s="1010"/>
      <c r="G287" s="995"/>
      <c r="H287" s="1010"/>
      <c r="I287" s="995"/>
      <c r="J287" s="1010"/>
      <c r="K287" s="447">
        <f>D287</f>
        <v>0</v>
      </c>
    </row>
    <row r="288" spans="1:11" ht="12" x14ac:dyDescent="0.2">
      <c r="A288" s="1020" t="s">
        <v>210</v>
      </c>
      <c r="B288" s="1021">
        <v>4140</v>
      </c>
      <c r="C288" s="1008"/>
      <c r="D288" s="1022"/>
      <c r="E288" s="1010"/>
      <c r="F288" s="1010"/>
      <c r="G288" s="995"/>
      <c r="H288" s="1010"/>
      <c r="I288" s="995"/>
      <c r="J288" s="1010"/>
      <c r="K288" s="447">
        <f>D288</f>
        <v>0</v>
      </c>
    </row>
    <row r="289" spans="1:11" ht="12.75" thickBot="1" x14ac:dyDescent="0.25">
      <c r="A289" s="1023" t="s">
        <v>675</v>
      </c>
      <c r="B289" s="1024">
        <v>4000</v>
      </c>
      <c r="C289" s="1008"/>
      <c r="D289" s="1025">
        <f>SUM(D286:D288)</f>
        <v>0</v>
      </c>
      <c r="E289" s="1010"/>
      <c r="F289" s="1010"/>
      <c r="G289" s="1010"/>
      <c r="H289" s="1010"/>
      <c r="I289" s="1010"/>
      <c r="J289" s="1010"/>
      <c r="K289" s="1025">
        <f>SUM(K286:K288)</f>
        <v>0</v>
      </c>
    </row>
    <row r="290" spans="1:11" s="1134" customFormat="1" ht="15.75" customHeight="1" thickTop="1" x14ac:dyDescent="0.2">
      <c r="A290" s="1213" t="s">
        <v>52</v>
      </c>
      <c r="B290" s="1217">
        <v>5000</v>
      </c>
      <c r="C290" s="1026"/>
      <c r="D290" s="1027"/>
      <c r="E290" s="1014"/>
      <c r="F290" s="1014"/>
      <c r="G290" s="1014"/>
      <c r="H290" s="1014"/>
      <c r="I290" s="1014"/>
      <c r="J290" s="1014"/>
      <c r="K290" s="1028"/>
    </row>
    <row r="291" spans="1:11" s="1134" customFormat="1" ht="15.75" customHeight="1" x14ac:dyDescent="0.2">
      <c r="A291" s="1218" t="s">
        <v>212</v>
      </c>
      <c r="B291" s="1219">
        <v>5100</v>
      </c>
      <c r="C291" s="1029"/>
      <c r="D291" s="1030"/>
      <c r="E291" s="1010"/>
      <c r="F291" s="1010"/>
      <c r="G291" s="1010"/>
      <c r="H291" s="1010"/>
      <c r="I291" s="1010"/>
      <c r="J291" s="1010"/>
      <c r="K291" s="1031"/>
    </row>
    <row r="292" spans="1:11" ht="12" x14ac:dyDescent="0.2">
      <c r="A292" s="1032" t="s">
        <v>319</v>
      </c>
      <c r="B292" s="1021">
        <v>5110</v>
      </c>
      <c r="C292" s="1029"/>
      <c r="D292" s="1030"/>
      <c r="E292" s="1010"/>
      <c r="F292" s="1010"/>
      <c r="G292" s="1010"/>
      <c r="H292" s="1022"/>
      <c r="I292" s="1010"/>
      <c r="J292" s="1033"/>
      <c r="K292" s="447">
        <f>SUM(C292:J292)</f>
        <v>0</v>
      </c>
    </row>
    <row r="293" spans="1:11" ht="12" x14ac:dyDescent="0.2">
      <c r="A293" s="1032" t="s">
        <v>432</v>
      </c>
      <c r="B293" s="1034">
        <v>5120</v>
      </c>
      <c r="C293" s="1029"/>
      <c r="D293" s="1030"/>
      <c r="E293" s="1010"/>
      <c r="F293" s="1010"/>
      <c r="G293" s="1010"/>
      <c r="H293" s="1022"/>
      <c r="I293" s="1010"/>
      <c r="J293" s="1033"/>
      <c r="K293" s="447">
        <f>SUM(C293:J293)</f>
        <v>0</v>
      </c>
    </row>
    <row r="294" spans="1:11" ht="12" x14ac:dyDescent="0.2">
      <c r="A294" s="1035" t="s">
        <v>136</v>
      </c>
      <c r="B294" s="1021">
        <v>5130</v>
      </c>
      <c r="C294" s="1029"/>
      <c r="D294" s="1030"/>
      <c r="E294" s="1010"/>
      <c r="F294" s="1010"/>
      <c r="G294" s="1010"/>
      <c r="H294" s="1022"/>
      <c r="I294" s="1010"/>
      <c r="J294" s="1033"/>
      <c r="K294" s="447">
        <f>SUM(C294:J294)</f>
        <v>0</v>
      </c>
    </row>
    <row r="295" spans="1:11" ht="12" x14ac:dyDescent="0.2">
      <c r="A295" s="1032" t="s">
        <v>453</v>
      </c>
      <c r="B295" s="1021">
        <v>5140</v>
      </c>
      <c r="C295" s="1029"/>
      <c r="D295" s="1030"/>
      <c r="E295" s="1010"/>
      <c r="F295" s="1010"/>
      <c r="G295" s="1010"/>
      <c r="H295" s="1022"/>
      <c r="I295" s="1010"/>
      <c r="J295" s="1033"/>
      <c r="K295" s="447">
        <f>SUM(C295:J295)</f>
        <v>0</v>
      </c>
    </row>
    <row r="296" spans="1:11" ht="12" x14ac:dyDescent="0.2">
      <c r="A296" s="1032" t="s">
        <v>771</v>
      </c>
      <c r="B296" s="1021">
        <v>5150</v>
      </c>
      <c r="C296" s="1029"/>
      <c r="D296" s="1030"/>
      <c r="E296" s="1010"/>
      <c r="F296" s="1010"/>
      <c r="G296" s="1010"/>
      <c r="H296" s="1022"/>
      <c r="I296" s="1010"/>
      <c r="J296" s="1033"/>
      <c r="K296" s="447">
        <f>SUM(C296:J296)</f>
        <v>0</v>
      </c>
    </row>
    <row r="297" spans="1:11" ht="12" customHeight="1" thickBot="1" x14ac:dyDescent="0.25">
      <c r="A297" s="1036" t="s">
        <v>190</v>
      </c>
      <c r="B297" s="1037">
        <v>5000</v>
      </c>
      <c r="C297" s="1029"/>
      <c r="D297" s="1030"/>
      <c r="E297" s="1010"/>
      <c r="F297" s="1010"/>
      <c r="G297" s="1010"/>
      <c r="H297" s="1025">
        <f>SUM(H292:H296)</f>
        <v>0</v>
      </c>
      <c r="I297" s="1010"/>
      <c r="J297" s="1033"/>
      <c r="K297" s="1025">
        <f>SUM(K292:K296)</f>
        <v>0</v>
      </c>
    </row>
    <row r="298" spans="1:11" s="1134" customFormat="1" ht="15.75" customHeight="1" thickTop="1" thickBot="1" x14ac:dyDescent="0.25">
      <c r="A298" s="1213" t="s">
        <v>195</v>
      </c>
      <c r="B298" s="1220">
        <v>6000</v>
      </c>
      <c r="C298" s="1029"/>
      <c r="D298" s="1030"/>
      <c r="E298" s="1010"/>
      <c r="F298" s="1010"/>
      <c r="G298" s="1010"/>
      <c r="H298" s="1038"/>
      <c r="I298" s="1010"/>
      <c r="J298" s="1033"/>
      <c r="K298" s="447">
        <f>SUM(C298:J298)</f>
        <v>0</v>
      </c>
    </row>
    <row r="299" spans="1:11" ht="12" customHeight="1" thickTop="1" thickBot="1" x14ac:dyDescent="0.25">
      <c r="A299" s="1780" t="s">
        <v>490</v>
      </c>
      <c r="B299" s="1781"/>
      <c r="C299" s="1029"/>
      <c r="D299" s="1025">
        <f>SUM(D233,D283,D284,D289)</f>
        <v>93675</v>
      </c>
      <c r="E299" s="1010"/>
      <c r="F299" s="1010"/>
      <c r="G299" s="1010"/>
      <c r="H299" s="1025">
        <f>SUM(H297,H298)</f>
        <v>0</v>
      </c>
      <c r="I299" s="1010"/>
      <c r="J299" s="1033"/>
      <c r="K299" s="1025">
        <f>SUM(K233,K283,K284,K289,K297,K298)</f>
        <v>93675</v>
      </c>
    </row>
    <row r="300" spans="1:11" ht="13.5" thickTop="1" thickBot="1" x14ac:dyDescent="0.25">
      <c r="A300" s="1786" t="s">
        <v>78</v>
      </c>
      <c r="B300" s="1787"/>
      <c r="C300" s="1039"/>
      <c r="D300" s="1040"/>
      <c r="E300" s="1040"/>
      <c r="F300" s="1040"/>
      <c r="G300" s="1040"/>
      <c r="H300" s="1040"/>
      <c r="I300" s="1040"/>
      <c r="J300" s="1041"/>
      <c r="K300" s="1042">
        <f>'EstRev 6-11'!G270-'EstExp 12-20'!K299</f>
        <v>-4475</v>
      </c>
    </row>
    <row r="301" spans="1:11" ht="6" customHeight="1" thickTop="1" x14ac:dyDescent="0.2">
      <c r="A301" s="1043"/>
      <c r="B301" s="951"/>
      <c r="C301" s="1044"/>
      <c r="D301" s="1045"/>
      <c r="E301" s="1045"/>
      <c r="F301" s="1045"/>
      <c r="G301" s="1045"/>
      <c r="H301" s="1045"/>
      <c r="I301" s="1045"/>
      <c r="J301" s="1045"/>
      <c r="K301" s="1045"/>
    </row>
    <row r="302" spans="1:11" s="1134" customFormat="1" ht="16.7" customHeight="1" x14ac:dyDescent="0.2">
      <c r="A302" s="1221" t="s">
        <v>61</v>
      </c>
      <c r="B302" s="1222"/>
      <c r="C302" s="1046"/>
      <c r="D302" s="1047"/>
      <c r="E302" s="1047"/>
      <c r="F302" s="1047"/>
      <c r="G302" s="1047"/>
      <c r="H302" s="1047"/>
      <c r="I302" s="1047"/>
      <c r="J302" s="1047"/>
      <c r="K302" s="1048"/>
    </row>
    <row r="303" spans="1:11" s="1134" customFormat="1" ht="15.75" customHeight="1" x14ac:dyDescent="0.2">
      <c r="A303" s="1223" t="s">
        <v>62</v>
      </c>
      <c r="B303" s="1224" t="s">
        <v>112</v>
      </c>
      <c r="C303" s="1049"/>
      <c r="D303" s="1050"/>
      <c r="E303" s="1050"/>
      <c r="F303" s="1050"/>
      <c r="G303" s="1050"/>
      <c r="H303" s="1050"/>
      <c r="I303" s="1050"/>
      <c r="J303" s="1050"/>
      <c r="K303" s="1051"/>
    </row>
    <row r="304" spans="1:11" s="1134" customFormat="1" ht="15.75" customHeight="1" x14ac:dyDescent="0.2">
      <c r="A304" s="1225" t="s">
        <v>238</v>
      </c>
      <c r="B304" s="1226"/>
      <c r="C304" s="1052"/>
      <c r="D304" s="1053"/>
      <c r="E304" s="1053"/>
      <c r="F304" s="1053"/>
      <c r="G304" s="1052"/>
      <c r="H304" s="1054"/>
      <c r="I304" s="1052"/>
      <c r="J304" s="1052"/>
      <c r="K304" s="1052"/>
    </row>
    <row r="305" spans="1:12" ht="12" customHeight="1" x14ac:dyDescent="0.2">
      <c r="A305" s="1055" t="s">
        <v>243</v>
      </c>
      <c r="B305" s="1056">
        <v>2530</v>
      </c>
      <c r="C305" s="1022"/>
      <c r="D305" s="1022"/>
      <c r="E305" s="1022"/>
      <c r="F305" s="1022"/>
      <c r="G305" s="1022"/>
      <c r="H305" s="1022"/>
      <c r="I305" s="1022"/>
      <c r="J305" s="1052"/>
      <c r="K305" s="447">
        <f>SUM(C305:J305)</f>
        <v>0</v>
      </c>
    </row>
    <row r="306" spans="1:12" ht="12" customHeight="1" x14ac:dyDescent="0.2">
      <c r="A306" s="1055" t="s">
        <v>765</v>
      </c>
      <c r="B306" s="1056">
        <v>2900</v>
      </c>
      <c r="C306" s="1022"/>
      <c r="D306" s="1022"/>
      <c r="E306" s="1022"/>
      <c r="F306" s="1022"/>
      <c r="G306" s="1022"/>
      <c r="H306" s="1022"/>
      <c r="I306" s="1022"/>
      <c r="J306" s="1052"/>
      <c r="K306" s="656">
        <f>SUM(C306:J306)</f>
        <v>0</v>
      </c>
    </row>
    <row r="307" spans="1:12" ht="12" customHeight="1" thickBot="1" x14ac:dyDescent="0.25">
      <c r="A307" s="1057" t="s">
        <v>560</v>
      </c>
      <c r="B307" s="1058">
        <v>2000</v>
      </c>
      <c r="C307" s="1059">
        <f>SUM(C305:C306)</f>
        <v>0</v>
      </c>
      <c r="D307" s="1059">
        <f t="shared" ref="D307:K307" si="30">SUM(D305:D306)</f>
        <v>0</v>
      </c>
      <c r="E307" s="1059">
        <f t="shared" si="30"/>
        <v>0</v>
      </c>
      <c r="F307" s="1059">
        <f t="shared" si="30"/>
        <v>0</v>
      </c>
      <c r="G307" s="1059">
        <f t="shared" si="30"/>
        <v>0</v>
      </c>
      <c r="H307" s="1059">
        <f t="shared" si="30"/>
        <v>0</v>
      </c>
      <c r="I307" s="1059">
        <f t="shared" si="30"/>
        <v>0</v>
      </c>
      <c r="J307" s="1052"/>
      <c r="K307" s="1059">
        <f t="shared" si="30"/>
        <v>0</v>
      </c>
    </row>
    <row r="308" spans="1:12" s="1134" customFormat="1" ht="15.75" customHeight="1" thickTop="1" x14ac:dyDescent="0.2">
      <c r="A308" s="1227" t="s">
        <v>682</v>
      </c>
      <c r="B308" s="1228">
        <v>4000</v>
      </c>
      <c r="C308" s="1060"/>
      <c r="D308" s="1061"/>
      <c r="E308" s="1061"/>
      <c r="F308" s="1061"/>
      <c r="G308" s="1061"/>
      <c r="H308" s="1061"/>
      <c r="I308" s="1061"/>
      <c r="J308" s="1050"/>
      <c r="K308" s="1062"/>
    </row>
    <row r="309" spans="1:12" ht="12.75" customHeight="1" x14ac:dyDescent="0.2">
      <c r="A309" s="919" t="s">
        <v>672</v>
      </c>
      <c r="B309" s="1212">
        <v>4100</v>
      </c>
      <c r="C309" s="905"/>
      <c r="D309" s="905"/>
      <c r="E309" s="905"/>
      <c r="F309" s="905"/>
      <c r="G309" s="905"/>
      <c r="H309" s="920"/>
      <c r="I309" s="905"/>
      <c r="J309" s="921"/>
      <c r="K309" s="905"/>
    </row>
    <row r="310" spans="1:12" ht="12" x14ac:dyDescent="0.2">
      <c r="A310" s="1063" t="s">
        <v>704</v>
      </c>
      <c r="B310" s="1064">
        <v>4110</v>
      </c>
      <c r="C310" s="1052"/>
      <c r="D310" s="1052"/>
      <c r="E310" s="1022"/>
      <c r="F310" s="1052"/>
      <c r="G310" s="1052"/>
      <c r="H310" s="1022"/>
      <c r="I310" s="1052"/>
      <c r="J310" s="1065"/>
      <c r="K310" s="1066">
        <f>SUM(E310,H310)</f>
        <v>0</v>
      </c>
    </row>
    <row r="311" spans="1:12" ht="12" x14ac:dyDescent="0.2">
      <c r="A311" s="1055" t="s">
        <v>79</v>
      </c>
      <c r="B311" s="1056">
        <v>4120</v>
      </c>
      <c r="C311" s="1052"/>
      <c r="D311" s="1052"/>
      <c r="E311" s="1022"/>
      <c r="F311" s="1052"/>
      <c r="G311" s="1052"/>
      <c r="H311" s="1022"/>
      <c r="I311" s="1052"/>
      <c r="J311" s="1065"/>
      <c r="K311" s="1067">
        <f>SUM(C311:J311)</f>
        <v>0</v>
      </c>
    </row>
    <row r="312" spans="1:12" ht="12" x14ac:dyDescent="0.2">
      <c r="A312" s="1055" t="s">
        <v>63</v>
      </c>
      <c r="B312" s="1056">
        <v>4140</v>
      </c>
      <c r="C312" s="1052"/>
      <c r="D312" s="1052"/>
      <c r="E312" s="1022"/>
      <c r="F312" s="1052"/>
      <c r="G312" s="1052"/>
      <c r="H312" s="1022"/>
      <c r="I312" s="1052"/>
      <c r="J312" s="1065"/>
      <c r="K312" s="1067">
        <f>SUM(C312:J312)</f>
        <v>0</v>
      </c>
    </row>
    <row r="313" spans="1:12" ht="12.75" thickBot="1" x14ac:dyDescent="0.25">
      <c r="A313" s="1055" t="s">
        <v>772</v>
      </c>
      <c r="B313" s="1056">
        <v>4190</v>
      </c>
      <c r="C313" s="1052"/>
      <c r="D313" s="1052"/>
      <c r="E313" s="1022"/>
      <c r="F313" s="1052"/>
      <c r="G313" s="1052"/>
      <c r="H313" s="1022"/>
      <c r="I313" s="1052"/>
      <c r="J313" s="1065"/>
      <c r="K313" s="1067">
        <f>SUM(C313:J313)</f>
        <v>0</v>
      </c>
    </row>
    <row r="314" spans="1:12" ht="12" customHeight="1" thickTop="1" thickBot="1" x14ac:dyDescent="0.3">
      <c r="A314" s="1068" t="s">
        <v>137</v>
      </c>
      <c r="B314" s="1069">
        <v>4000</v>
      </c>
      <c r="C314" s="1052"/>
      <c r="D314" s="1070"/>
      <c r="E314" s="1059">
        <f>SUM(E310:E313)</f>
        <v>0</v>
      </c>
      <c r="F314" s="1052"/>
      <c r="G314" s="1070"/>
      <c r="H314" s="1059">
        <f>SUM(H310:H313)</f>
        <v>0</v>
      </c>
      <c r="I314" s="1052"/>
      <c r="J314" s="1065"/>
      <c r="K314" s="1059">
        <f>SUM(K310:K313)</f>
        <v>0</v>
      </c>
      <c r="L314" s="1071"/>
    </row>
    <row r="315" spans="1:12" s="1134" customFormat="1" ht="15.75" customHeight="1" thickTop="1" thickBot="1" x14ac:dyDescent="0.25">
      <c r="A315" s="1223" t="s">
        <v>64</v>
      </c>
      <c r="B315" s="1229">
        <v>6000</v>
      </c>
      <c r="C315" s="1053"/>
      <c r="D315" s="1053"/>
      <c r="E315" s="1053"/>
      <c r="F315" s="1053"/>
      <c r="G315" s="1052"/>
      <c r="H315" s="1072"/>
      <c r="I315" s="1053"/>
      <c r="J315" s="1065"/>
      <c r="K315" s="447">
        <f>SUM(C315:J315)</f>
        <v>0</v>
      </c>
    </row>
    <row r="316" spans="1:12" ht="12" customHeight="1" thickTop="1" thickBot="1" x14ac:dyDescent="0.25">
      <c r="A316" s="1073" t="s">
        <v>490</v>
      </c>
      <c r="B316" s="888"/>
      <c r="C316" s="1074">
        <f>(C307)</f>
        <v>0</v>
      </c>
      <c r="D316" s="1074">
        <f>(D307)</f>
        <v>0</v>
      </c>
      <c r="E316" s="1074">
        <f>SUM(E307,E314)</f>
        <v>0</v>
      </c>
      <c r="F316" s="1074">
        <f>SUM(F307)</f>
        <v>0</v>
      </c>
      <c r="G316" s="1075">
        <f>G307</f>
        <v>0</v>
      </c>
      <c r="H316" s="1074">
        <f>SUM(H307,H314,H315)</f>
        <v>0</v>
      </c>
      <c r="I316" s="1074">
        <f>SUM(I307)</f>
        <v>0</v>
      </c>
      <c r="J316" s="1052"/>
      <c r="K316" s="1074">
        <f>SUM(K307,K314,K315)</f>
        <v>0</v>
      </c>
    </row>
    <row r="317" spans="1:12" ht="14.25" thickTop="1" thickBot="1" x14ac:dyDescent="0.25">
      <c r="A317" s="1253" t="s">
        <v>78</v>
      </c>
      <c r="B317" s="889"/>
      <c r="C317" s="1053"/>
      <c r="D317" s="1053"/>
      <c r="E317" s="1053"/>
      <c r="F317" s="1053"/>
      <c r="G317" s="1053"/>
      <c r="H317" s="1053"/>
      <c r="I317" s="1053"/>
      <c r="J317" s="1076"/>
      <c r="K317" s="1077">
        <f>'EstRev 6-11'!H270-'EstExp 12-20'!K316</f>
        <v>18549</v>
      </c>
    </row>
    <row r="318" spans="1:12" ht="5.25" customHeight="1" thickTop="1" x14ac:dyDescent="0.2">
      <c r="A318" s="1078"/>
      <c r="B318" s="894"/>
      <c r="C318" s="1079"/>
      <c r="D318" s="1079"/>
      <c r="E318" s="1079"/>
      <c r="F318" s="1079"/>
      <c r="G318" s="1079"/>
      <c r="H318" s="1079"/>
      <c r="I318" s="1079"/>
      <c r="J318" s="1080"/>
      <c r="K318" s="1079"/>
    </row>
    <row r="319" spans="1:12" s="1134" customFormat="1" ht="16.7" customHeight="1" x14ac:dyDescent="0.2">
      <c r="A319" s="1230" t="s">
        <v>417</v>
      </c>
      <c r="B319" s="1231"/>
      <c r="C319" s="1081"/>
      <c r="D319" s="1047"/>
      <c r="E319" s="1047"/>
      <c r="F319" s="1047"/>
      <c r="G319" s="1047"/>
      <c r="H319" s="1047"/>
      <c r="I319" s="1047"/>
      <c r="J319" s="1082"/>
      <c r="K319" s="1048"/>
    </row>
    <row r="320" spans="1:12" ht="4.5" customHeight="1" x14ac:dyDescent="0.2">
      <c r="A320" s="1078"/>
      <c r="B320" s="894"/>
      <c r="C320" s="1079"/>
      <c r="D320" s="1079"/>
      <c r="E320" s="1079"/>
      <c r="F320" s="1079"/>
      <c r="G320" s="1079"/>
      <c r="H320" s="1079"/>
      <c r="I320" s="1079"/>
      <c r="J320" s="1080"/>
      <c r="K320" s="1079"/>
    </row>
    <row r="321" spans="1:11" s="1134" customFormat="1" ht="16.7" customHeight="1" x14ac:dyDescent="0.2">
      <c r="A321" s="1232" t="s">
        <v>65</v>
      </c>
      <c r="B321" s="1233"/>
      <c r="C321" s="1046"/>
      <c r="D321" s="1047"/>
      <c r="E321" s="1047"/>
      <c r="F321" s="1047"/>
      <c r="G321" s="1047"/>
      <c r="H321" s="1047"/>
      <c r="I321" s="1047"/>
      <c r="J321" s="1082"/>
      <c r="K321" s="1048"/>
    </row>
    <row r="322" spans="1:11" s="1134" customFormat="1" ht="16.7" customHeight="1" x14ac:dyDescent="0.2">
      <c r="A322" s="1130" t="s">
        <v>912</v>
      </c>
      <c r="B322" s="1131" t="s">
        <v>258</v>
      </c>
      <c r="C322" s="650"/>
      <c r="D322" s="651"/>
      <c r="E322" s="651"/>
      <c r="F322" s="651"/>
      <c r="G322" s="651"/>
      <c r="H322" s="651"/>
      <c r="I322" s="651"/>
      <c r="J322" s="651"/>
      <c r="K322" s="652"/>
    </row>
    <row r="323" spans="1:11" s="1134" customFormat="1" ht="15.75" customHeight="1" x14ac:dyDescent="0.2">
      <c r="A323" s="653" t="s">
        <v>268</v>
      </c>
      <c r="B323" s="654">
        <v>1100</v>
      </c>
      <c r="C323" s="1022">
        <v>6000</v>
      </c>
      <c r="D323" s="1022"/>
      <c r="E323" s="1022"/>
      <c r="F323" s="1022"/>
      <c r="G323" s="1022"/>
      <c r="H323" s="1022"/>
      <c r="I323" s="1022"/>
      <c r="J323" s="1022"/>
      <c r="K323" s="656">
        <f>SUM(C323:J323)</f>
        <v>6000</v>
      </c>
    </row>
    <row r="324" spans="1:11" ht="12" x14ac:dyDescent="0.2">
      <c r="A324" s="657" t="s">
        <v>651</v>
      </c>
      <c r="B324" s="658">
        <v>1115</v>
      </c>
      <c r="C324" s="659"/>
      <c r="D324" s="660"/>
      <c r="E324" s="661"/>
      <c r="F324" s="660"/>
      <c r="G324" s="660"/>
      <c r="H324" s="660"/>
      <c r="I324" s="660"/>
      <c r="J324" s="660"/>
      <c r="K324" s="447">
        <f>SUM(C324,E324)</f>
        <v>0</v>
      </c>
    </row>
    <row r="325" spans="1:11" ht="12" x14ac:dyDescent="0.2">
      <c r="A325" s="657" t="s">
        <v>299</v>
      </c>
      <c r="B325" s="658">
        <v>1125</v>
      </c>
      <c r="C325" s="1022"/>
      <c r="D325" s="1022"/>
      <c r="E325" s="1022"/>
      <c r="F325" s="1022"/>
      <c r="G325" s="1022"/>
      <c r="H325" s="1022"/>
      <c r="I325" s="1022"/>
      <c r="J325" s="1022"/>
      <c r="K325" s="447">
        <f t="shared" ref="K325:K351" si="31">SUM(C325:J325)</f>
        <v>0</v>
      </c>
    </row>
    <row r="326" spans="1:11" ht="12" x14ac:dyDescent="0.2">
      <c r="A326" s="657" t="s">
        <v>352</v>
      </c>
      <c r="B326" s="658">
        <v>1200</v>
      </c>
      <c r="C326" s="1022"/>
      <c r="D326" s="1022"/>
      <c r="E326" s="1022"/>
      <c r="F326" s="1022"/>
      <c r="G326" s="1022"/>
      <c r="H326" s="1022"/>
      <c r="I326" s="1022"/>
      <c r="J326" s="1022"/>
      <c r="K326" s="447">
        <f t="shared" si="31"/>
        <v>0</v>
      </c>
    </row>
    <row r="327" spans="1:11" ht="12" x14ac:dyDescent="0.2">
      <c r="A327" s="657" t="s">
        <v>300</v>
      </c>
      <c r="B327" s="658">
        <v>1225</v>
      </c>
      <c r="C327" s="1022"/>
      <c r="D327" s="1022"/>
      <c r="E327" s="1022"/>
      <c r="F327" s="1022"/>
      <c r="G327" s="1022"/>
      <c r="H327" s="1022"/>
      <c r="I327" s="1022"/>
      <c r="J327" s="1022"/>
      <c r="K327" s="447">
        <f t="shared" si="31"/>
        <v>0</v>
      </c>
    </row>
    <row r="328" spans="1:11" ht="12" x14ac:dyDescent="0.2">
      <c r="A328" s="657" t="s">
        <v>127</v>
      </c>
      <c r="B328" s="658">
        <v>1250</v>
      </c>
      <c r="C328" s="1022"/>
      <c r="D328" s="1022"/>
      <c r="E328" s="1022"/>
      <c r="F328" s="1022"/>
      <c r="G328" s="1022"/>
      <c r="H328" s="1022"/>
      <c r="I328" s="1022"/>
      <c r="J328" s="1022"/>
      <c r="K328" s="447">
        <f t="shared" si="31"/>
        <v>0</v>
      </c>
    </row>
    <row r="329" spans="1:11" ht="12" x14ac:dyDescent="0.2">
      <c r="A329" s="657" t="s">
        <v>415</v>
      </c>
      <c r="B329" s="658">
        <v>1275</v>
      </c>
      <c r="C329" s="1022"/>
      <c r="D329" s="1022"/>
      <c r="E329" s="1022"/>
      <c r="F329" s="1022"/>
      <c r="G329" s="1022"/>
      <c r="H329" s="1022"/>
      <c r="I329" s="1022"/>
      <c r="J329" s="1022"/>
      <c r="K329" s="447">
        <f t="shared" si="31"/>
        <v>0</v>
      </c>
    </row>
    <row r="330" spans="1:11" ht="12" x14ac:dyDescent="0.2">
      <c r="A330" s="657" t="s">
        <v>280</v>
      </c>
      <c r="B330" s="658">
        <v>1300</v>
      </c>
      <c r="C330" s="1022"/>
      <c r="D330" s="1022"/>
      <c r="E330" s="1022"/>
      <c r="F330" s="1022"/>
      <c r="G330" s="1022"/>
      <c r="H330" s="1022"/>
      <c r="I330" s="1022"/>
      <c r="J330" s="1022"/>
      <c r="K330" s="447">
        <f t="shared" si="31"/>
        <v>0</v>
      </c>
    </row>
    <row r="331" spans="1:11" ht="12" x14ac:dyDescent="0.2">
      <c r="A331" s="657" t="s">
        <v>301</v>
      </c>
      <c r="B331" s="658">
        <v>1400</v>
      </c>
      <c r="C331" s="1022"/>
      <c r="D331" s="1022"/>
      <c r="E331" s="1022"/>
      <c r="F331" s="1022"/>
      <c r="G331" s="1022"/>
      <c r="H331" s="1022"/>
      <c r="I331" s="1022"/>
      <c r="J331" s="1022"/>
      <c r="K331" s="447">
        <f t="shared" si="31"/>
        <v>0</v>
      </c>
    </row>
    <row r="332" spans="1:11" ht="12" x14ac:dyDescent="0.2">
      <c r="A332" s="657" t="s">
        <v>281</v>
      </c>
      <c r="B332" s="658">
        <v>1500</v>
      </c>
      <c r="C332" s="1022"/>
      <c r="D332" s="1022"/>
      <c r="E332" s="1022"/>
      <c r="F332" s="1022"/>
      <c r="G332" s="1022"/>
      <c r="H332" s="1022"/>
      <c r="I332" s="1022"/>
      <c r="J332" s="1022"/>
      <c r="K332" s="447">
        <f t="shared" si="31"/>
        <v>0</v>
      </c>
    </row>
    <row r="333" spans="1:11" ht="12" x14ac:dyDescent="0.2">
      <c r="A333" s="657" t="s">
        <v>282</v>
      </c>
      <c r="B333" s="658">
        <v>1600</v>
      </c>
      <c r="C333" s="1022"/>
      <c r="D333" s="1022"/>
      <c r="E333" s="1022"/>
      <c r="F333" s="1022"/>
      <c r="G333" s="1022"/>
      <c r="H333" s="1022"/>
      <c r="I333" s="1022"/>
      <c r="J333" s="1022"/>
      <c r="K333" s="447">
        <f t="shared" si="31"/>
        <v>0</v>
      </c>
    </row>
    <row r="334" spans="1:11" ht="12" x14ac:dyDescent="0.2">
      <c r="A334" s="657" t="s">
        <v>125</v>
      </c>
      <c r="B334" s="658">
        <v>1650</v>
      </c>
      <c r="C334" s="1022"/>
      <c r="D334" s="1022"/>
      <c r="E334" s="1022"/>
      <c r="F334" s="1022"/>
      <c r="G334" s="1022"/>
      <c r="H334" s="1022"/>
      <c r="I334" s="1022"/>
      <c r="J334" s="1022"/>
      <c r="K334" s="447">
        <f t="shared" si="31"/>
        <v>0</v>
      </c>
    </row>
    <row r="335" spans="1:11" ht="12" customHeight="1" x14ac:dyDescent="0.2">
      <c r="A335" s="657" t="s">
        <v>302</v>
      </c>
      <c r="B335" s="658">
        <v>1700</v>
      </c>
      <c r="C335" s="1022"/>
      <c r="D335" s="1022"/>
      <c r="E335" s="1022"/>
      <c r="F335" s="1022"/>
      <c r="G335" s="1022"/>
      <c r="H335" s="1022"/>
      <c r="I335" s="1022"/>
      <c r="J335" s="1022"/>
      <c r="K335" s="447">
        <f t="shared" si="31"/>
        <v>0</v>
      </c>
    </row>
    <row r="336" spans="1:11" s="1134" customFormat="1" ht="15.75" customHeight="1" x14ac:dyDescent="0.2">
      <c r="A336" s="657" t="s">
        <v>126</v>
      </c>
      <c r="B336" s="658">
        <v>1800</v>
      </c>
      <c r="C336" s="1022"/>
      <c r="D336" s="1022"/>
      <c r="E336" s="1022"/>
      <c r="F336" s="1022"/>
      <c r="G336" s="1022"/>
      <c r="H336" s="1022"/>
      <c r="I336" s="1022"/>
      <c r="J336" s="1022"/>
      <c r="K336" s="447">
        <f t="shared" si="31"/>
        <v>0</v>
      </c>
    </row>
    <row r="337" spans="1:12" ht="12" x14ac:dyDescent="0.2">
      <c r="A337" s="657" t="s">
        <v>141</v>
      </c>
      <c r="B337" s="658">
        <v>1900</v>
      </c>
      <c r="C337" s="1022"/>
      <c r="D337" s="1022"/>
      <c r="E337" s="1022"/>
      <c r="F337" s="1022"/>
      <c r="G337" s="1022"/>
      <c r="H337" s="1022"/>
      <c r="I337" s="1022"/>
      <c r="J337" s="1022"/>
      <c r="K337" s="447">
        <f t="shared" si="31"/>
        <v>0</v>
      </c>
    </row>
    <row r="338" spans="1:12" ht="12" x14ac:dyDescent="0.2">
      <c r="A338" s="657" t="s">
        <v>128</v>
      </c>
      <c r="B338" s="658">
        <v>1910</v>
      </c>
      <c r="C338" s="659"/>
      <c r="D338" s="660"/>
      <c r="E338" s="660"/>
      <c r="F338" s="660"/>
      <c r="G338" s="660"/>
      <c r="H338" s="1022"/>
      <c r="I338" s="664"/>
      <c r="J338" s="660"/>
      <c r="K338" s="447">
        <f t="shared" si="31"/>
        <v>0</v>
      </c>
    </row>
    <row r="339" spans="1:12" ht="12" customHeight="1" x14ac:dyDescent="0.2">
      <c r="A339" s="657" t="s">
        <v>129</v>
      </c>
      <c r="B339" s="658">
        <v>1911</v>
      </c>
      <c r="C339" s="665"/>
      <c r="D339" s="666"/>
      <c r="E339" s="666"/>
      <c r="F339" s="666"/>
      <c r="G339" s="666"/>
      <c r="H339" s="1022"/>
      <c r="I339" s="667"/>
      <c r="J339" s="666"/>
      <c r="K339" s="447">
        <f t="shared" si="31"/>
        <v>0</v>
      </c>
    </row>
    <row r="340" spans="1:12" s="1134" customFormat="1" ht="15.75" customHeight="1" x14ac:dyDescent="0.2">
      <c r="A340" s="657" t="s">
        <v>130</v>
      </c>
      <c r="B340" s="658">
        <v>1912</v>
      </c>
      <c r="C340" s="665"/>
      <c r="D340" s="666"/>
      <c r="E340" s="666"/>
      <c r="F340" s="666"/>
      <c r="G340" s="666"/>
      <c r="H340" s="1022"/>
      <c r="I340" s="667"/>
      <c r="J340" s="666"/>
      <c r="K340" s="447">
        <f t="shared" si="31"/>
        <v>0</v>
      </c>
    </row>
    <row r="341" spans="1:12" s="1134" customFormat="1" ht="12.75" customHeight="1" x14ac:dyDescent="0.2">
      <c r="A341" s="657" t="s">
        <v>131</v>
      </c>
      <c r="B341" s="658">
        <v>1913</v>
      </c>
      <c r="C341" s="665"/>
      <c r="D341" s="666"/>
      <c r="E341" s="666"/>
      <c r="F341" s="666"/>
      <c r="G341" s="666"/>
      <c r="H341" s="1022"/>
      <c r="I341" s="667"/>
      <c r="J341" s="666"/>
      <c r="K341" s="447">
        <f t="shared" si="31"/>
        <v>0</v>
      </c>
    </row>
    <row r="342" spans="1:12" ht="12" x14ac:dyDescent="0.2">
      <c r="A342" s="657" t="s">
        <v>132</v>
      </c>
      <c r="B342" s="658">
        <v>1914</v>
      </c>
      <c r="C342" s="665"/>
      <c r="D342" s="666"/>
      <c r="E342" s="666"/>
      <c r="F342" s="666"/>
      <c r="G342" s="666"/>
      <c r="H342" s="1022"/>
      <c r="I342" s="667"/>
      <c r="J342" s="666"/>
      <c r="K342" s="447">
        <f t="shared" si="31"/>
        <v>0</v>
      </c>
    </row>
    <row r="343" spans="1:12" ht="12" x14ac:dyDescent="0.2">
      <c r="A343" s="657" t="s">
        <v>133</v>
      </c>
      <c r="B343" s="658">
        <v>1915</v>
      </c>
      <c r="C343" s="665"/>
      <c r="D343" s="666"/>
      <c r="E343" s="666"/>
      <c r="F343" s="666"/>
      <c r="G343" s="666"/>
      <c r="H343" s="1022"/>
      <c r="I343" s="667"/>
      <c r="J343" s="666"/>
      <c r="K343" s="447">
        <f t="shared" si="31"/>
        <v>0</v>
      </c>
    </row>
    <row r="344" spans="1:12" ht="12" x14ac:dyDescent="0.2">
      <c r="A344" s="657" t="s">
        <v>309</v>
      </c>
      <c r="B344" s="658">
        <v>1916</v>
      </c>
      <c r="C344" s="665"/>
      <c r="D344" s="666"/>
      <c r="E344" s="666"/>
      <c r="F344" s="666"/>
      <c r="G344" s="666"/>
      <c r="H344" s="1022"/>
      <c r="I344" s="667"/>
      <c r="J344" s="666"/>
      <c r="K344" s="447">
        <f t="shared" si="31"/>
        <v>0</v>
      </c>
    </row>
    <row r="345" spans="1:12" ht="12" customHeight="1" x14ac:dyDescent="0.2">
      <c r="A345" s="657" t="s">
        <v>310</v>
      </c>
      <c r="B345" s="658">
        <v>1917</v>
      </c>
      <c r="C345" s="665"/>
      <c r="D345" s="666"/>
      <c r="E345" s="666"/>
      <c r="F345" s="666"/>
      <c r="G345" s="666"/>
      <c r="H345" s="1022"/>
      <c r="I345" s="667"/>
      <c r="J345" s="666"/>
      <c r="K345" s="447">
        <f t="shared" si="31"/>
        <v>0</v>
      </c>
    </row>
    <row r="346" spans="1:12" s="1134" customFormat="1" ht="15.75" customHeight="1" x14ac:dyDescent="0.2">
      <c r="A346" s="657" t="s">
        <v>311</v>
      </c>
      <c r="B346" s="658">
        <v>1918</v>
      </c>
      <c r="C346" s="665"/>
      <c r="D346" s="666"/>
      <c r="E346" s="666"/>
      <c r="F346" s="666"/>
      <c r="G346" s="666"/>
      <c r="H346" s="1022"/>
      <c r="I346" s="667"/>
      <c r="J346" s="666"/>
      <c r="K346" s="447">
        <f t="shared" si="31"/>
        <v>0</v>
      </c>
    </row>
    <row r="347" spans="1:12" ht="12" customHeight="1" x14ac:dyDescent="0.2">
      <c r="A347" s="657" t="s">
        <v>312</v>
      </c>
      <c r="B347" s="658">
        <v>1919</v>
      </c>
      <c r="C347" s="665"/>
      <c r="D347" s="666"/>
      <c r="E347" s="666"/>
      <c r="F347" s="666"/>
      <c r="G347" s="666"/>
      <c r="H347" s="1022"/>
      <c r="I347" s="667"/>
      <c r="J347" s="666"/>
      <c r="K347" s="447">
        <f t="shared" si="31"/>
        <v>0</v>
      </c>
      <c r="L347" s="673"/>
    </row>
    <row r="348" spans="1:12" ht="12" x14ac:dyDescent="0.2">
      <c r="A348" s="657" t="s">
        <v>313</v>
      </c>
      <c r="B348" s="668">
        <v>1920</v>
      </c>
      <c r="C348" s="665"/>
      <c r="D348" s="666"/>
      <c r="E348" s="666"/>
      <c r="F348" s="666"/>
      <c r="G348" s="666"/>
      <c r="H348" s="1022"/>
      <c r="I348" s="667"/>
      <c r="J348" s="666"/>
      <c r="K348" s="447">
        <f t="shared" si="31"/>
        <v>0</v>
      </c>
    </row>
    <row r="349" spans="1:12" ht="15.75" customHeight="1" x14ac:dyDescent="0.2">
      <c r="A349" s="657" t="s">
        <v>314</v>
      </c>
      <c r="B349" s="668">
        <v>1921</v>
      </c>
      <c r="C349" s="665"/>
      <c r="D349" s="666"/>
      <c r="E349" s="666"/>
      <c r="F349" s="666"/>
      <c r="G349" s="666"/>
      <c r="H349" s="1022"/>
      <c r="I349" s="667"/>
      <c r="J349" s="666"/>
      <c r="K349" s="447">
        <f t="shared" si="31"/>
        <v>0</v>
      </c>
    </row>
    <row r="350" spans="1:12" s="1134" customFormat="1" ht="16.7" customHeight="1" x14ac:dyDescent="0.2">
      <c r="A350" s="669" t="s">
        <v>135</v>
      </c>
      <c r="B350" s="670">
        <v>1922</v>
      </c>
      <c r="C350" s="665"/>
      <c r="D350" s="666"/>
      <c r="E350" s="666"/>
      <c r="F350" s="666"/>
      <c r="G350" s="666"/>
      <c r="H350" s="1022"/>
      <c r="I350" s="667"/>
      <c r="J350" s="666"/>
      <c r="K350" s="447">
        <f t="shared" si="31"/>
        <v>0</v>
      </c>
    </row>
    <row r="351" spans="1:12" s="1134" customFormat="1" ht="15.75" customHeight="1" thickBot="1" x14ac:dyDescent="0.25">
      <c r="A351" s="671" t="s">
        <v>884</v>
      </c>
      <c r="B351" s="672">
        <v>1000</v>
      </c>
      <c r="C351" s="713">
        <f t="shared" ref="C351:J351" si="32">SUM(C323:C350)</f>
        <v>6000</v>
      </c>
      <c r="D351" s="713">
        <f t="shared" si="32"/>
        <v>0</v>
      </c>
      <c r="E351" s="713">
        <f t="shared" si="32"/>
        <v>0</v>
      </c>
      <c r="F351" s="713">
        <f t="shared" si="32"/>
        <v>0</v>
      </c>
      <c r="G351" s="713">
        <f t="shared" si="32"/>
        <v>0</v>
      </c>
      <c r="H351" s="713">
        <f t="shared" si="32"/>
        <v>0</v>
      </c>
      <c r="I351" s="713">
        <f t="shared" si="32"/>
        <v>0</v>
      </c>
      <c r="J351" s="713">
        <f t="shared" si="32"/>
        <v>0</v>
      </c>
      <c r="K351" s="619">
        <f t="shared" si="31"/>
        <v>6000</v>
      </c>
    </row>
    <row r="352" spans="1:12" ht="12.75" thickTop="1" x14ac:dyDescent="0.2">
      <c r="A352" s="1132" t="s">
        <v>913</v>
      </c>
      <c r="B352" s="1133">
        <v>2000</v>
      </c>
      <c r="C352" s="674"/>
      <c r="D352" s="675"/>
      <c r="E352" s="675"/>
      <c r="F352" s="675"/>
      <c r="G352" s="675"/>
      <c r="H352" s="675"/>
      <c r="I352" s="675"/>
      <c r="J352" s="675"/>
      <c r="K352" s="676"/>
    </row>
    <row r="353" spans="1:11" ht="12" x14ac:dyDescent="0.2">
      <c r="A353" s="1135" t="s">
        <v>237</v>
      </c>
      <c r="B353" s="1136">
        <v>2100</v>
      </c>
      <c r="C353" s="677"/>
      <c r="D353" s="678"/>
      <c r="E353" s="678"/>
      <c r="F353" s="678"/>
      <c r="G353" s="678"/>
      <c r="H353" s="678"/>
      <c r="I353" s="678"/>
      <c r="J353" s="678"/>
      <c r="K353" s="679"/>
    </row>
    <row r="354" spans="1:11" ht="12" customHeight="1" x14ac:dyDescent="0.2">
      <c r="A354" s="680" t="s">
        <v>143</v>
      </c>
      <c r="B354" s="658">
        <v>2110</v>
      </c>
      <c r="C354" s="1022"/>
      <c r="D354" s="1022"/>
      <c r="E354" s="1022"/>
      <c r="F354" s="1022"/>
      <c r="G354" s="1022"/>
      <c r="H354" s="1022"/>
      <c r="I354" s="1022"/>
      <c r="J354" s="1022"/>
      <c r="K354" s="447">
        <f t="shared" ref="K354:K359" si="33">SUM(C354:J354)</f>
        <v>0</v>
      </c>
    </row>
    <row r="355" spans="1:11" s="1134" customFormat="1" ht="12.75" customHeight="1" x14ac:dyDescent="0.2">
      <c r="A355" s="681" t="s">
        <v>144</v>
      </c>
      <c r="B355" s="658">
        <v>2120</v>
      </c>
      <c r="C355" s="1022"/>
      <c r="D355" s="1022"/>
      <c r="E355" s="1022"/>
      <c r="F355" s="1022"/>
      <c r="G355" s="1022"/>
      <c r="H355" s="1022"/>
      <c r="I355" s="1022"/>
      <c r="J355" s="1022"/>
      <c r="K355" s="447">
        <f t="shared" si="33"/>
        <v>0</v>
      </c>
    </row>
    <row r="356" spans="1:11" ht="12" customHeight="1" x14ac:dyDescent="0.2">
      <c r="A356" s="681" t="s">
        <v>145</v>
      </c>
      <c r="B356" s="658">
        <v>2130</v>
      </c>
      <c r="C356" s="1022"/>
      <c r="D356" s="1022"/>
      <c r="E356" s="1022"/>
      <c r="F356" s="1022"/>
      <c r="G356" s="1022"/>
      <c r="H356" s="1022"/>
      <c r="I356" s="1022"/>
      <c r="J356" s="1022"/>
      <c r="K356" s="447">
        <f t="shared" si="33"/>
        <v>0</v>
      </c>
    </row>
    <row r="357" spans="1:11" s="1134" customFormat="1" ht="15.75" customHeight="1" x14ac:dyDescent="0.2">
      <c r="A357" s="681" t="s">
        <v>146</v>
      </c>
      <c r="B357" s="658">
        <v>2140</v>
      </c>
      <c r="C357" s="1022"/>
      <c r="D357" s="1022"/>
      <c r="E357" s="1022"/>
      <c r="F357" s="1022"/>
      <c r="G357" s="1022"/>
      <c r="H357" s="1022"/>
      <c r="I357" s="1022"/>
      <c r="J357" s="1022"/>
      <c r="K357" s="447">
        <f t="shared" si="33"/>
        <v>0</v>
      </c>
    </row>
    <row r="358" spans="1:11" ht="12" x14ac:dyDescent="0.2">
      <c r="A358" s="682" t="s">
        <v>394</v>
      </c>
      <c r="B358" s="683">
        <v>2150</v>
      </c>
      <c r="C358" s="1022"/>
      <c r="D358" s="1022"/>
      <c r="E358" s="1022"/>
      <c r="F358" s="1022"/>
      <c r="G358" s="1022"/>
      <c r="H358" s="1022"/>
      <c r="I358" s="1022"/>
      <c r="J358" s="1022"/>
      <c r="K358" s="447">
        <f t="shared" si="33"/>
        <v>0</v>
      </c>
    </row>
    <row r="359" spans="1:11" ht="12" x14ac:dyDescent="0.2">
      <c r="A359" s="685" t="s">
        <v>450</v>
      </c>
      <c r="B359" s="686">
        <v>2190</v>
      </c>
      <c r="C359" s="1022"/>
      <c r="D359" s="1022"/>
      <c r="E359" s="1022"/>
      <c r="F359" s="1022"/>
      <c r="G359" s="1022"/>
      <c r="H359" s="1022"/>
      <c r="I359" s="1022"/>
      <c r="J359" s="1022"/>
      <c r="K359" s="447">
        <f t="shared" si="33"/>
        <v>0</v>
      </c>
    </row>
    <row r="360" spans="1:11" ht="12.75" customHeight="1" thickBot="1" x14ac:dyDescent="0.25">
      <c r="A360" s="687" t="s">
        <v>554</v>
      </c>
      <c r="B360" s="688">
        <v>2100</v>
      </c>
      <c r="C360" s="453">
        <f>SUM(C354:C359)</f>
        <v>0</v>
      </c>
      <c r="D360" s="453">
        <f t="shared" ref="D360:K360" si="34">SUM(D354:D359)</f>
        <v>0</v>
      </c>
      <c r="E360" s="453">
        <f t="shared" si="34"/>
        <v>0</v>
      </c>
      <c r="F360" s="453">
        <f t="shared" si="34"/>
        <v>0</v>
      </c>
      <c r="G360" s="453">
        <f t="shared" si="34"/>
        <v>0</v>
      </c>
      <c r="H360" s="453">
        <f t="shared" si="34"/>
        <v>0</v>
      </c>
      <c r="I360" s="453">
        <f t="shared" si="34"/>
        <v>0</v>
      </c>
      <c r="J360" s="453">
        <f t="shared" si="34"/>
        <v>0</v>
      </c>
      <c r="K360" s="453">
        <f t="shared" si="34"/>
        <v>0</v>
      </c>
    </row>
    <row r="361" spans="1:11" ht="12" customHeight="1" thickTop="1" x14ac:dyDescent="0.2">
      <c r="A361" s="1137" t="s">
        <v>239</v>
      </c>
      <c r="B361" s="1138">
        <v>2200</v>
      </c>
      <c r="C361" s="689"/>
      <c r="D361" s="690"/>
      <c r="E361" s="690"/>
      <c r="F361" s="690"/>
      <c r="G361" s="690"/>
      <c r="H361" s="690"/>
      <c r="I361" s="690"/>
      <c r="J361" s="690"/>
      <c r="K361" s="466"/>
    </row>
    <row r="362" spans="1:11" s="1134" customFormat="1" ht="15.75" customHeight="1" x14ac:dyDescent="0.2">
      <c r="A362" s="691" t="s">
        <v>276</v>
      </c>
      <c r="B362" s="692">
        <v>2210</v>
      </c>
      <c r="C362" s="1022"/>
      <c r="D362" s="1022"/>
      <c r="E362" s="1022"/>
      <c r="F362" s="1022"/>
      <c r="G362" s="1022"/>
      <c r="H362" s="1022"/>
      <c r="I362" s="1022"/>
      <c r="J362" s="1022"/>
      <c r="K362" s="447">
        <f>SUM(C362:J362)</f>
        <v>0</v>
      </c>
    </row>
    <row r="363" spans="1:11" s="1134" customFormat="1" ht="15.75" customHeight="1" x14ac:dyDescent="0.2">
      <c r="A363" s="691" t="s">
        <v>277</v>
      </c>
      <c r="B363" s="692">
        <v>2220</v>
      </c>
      <c r="C363" s="1022"/>
      <c r="D363" s="1022"/>
      <c r="E363" s="1022"/>
      <c r="F363" s="1022"/>
      <c r="G363" s="1022"/>
      <c r="H363" s="1022"/>
      <c r="I363" s="1022"/>
      <c r="J363" s="1022"/>
      <c r="K363" s="447">
        <f>SUM(C363:J363)</f>
        <v>0</v>
      </c>
    </row>
    <row r="364" spans="1:11" ht="12" x14ac:dyDescent="0.2">
      <c r="A364" s="691" t="s">
        <v>278</v>
      </c>
      <c r="B364" s="692">
        <v>2230</v>
      </c>
      <c r="C364" s="1022"/>
      <c r="D364" s="1022"/>
      <c r="E364" s="1022"/>
      <c r="F364" s="1022"/>
      <c r="G364" s="1022"/>
      <c r="H364" s="1022"/>
      <c r="I364" s="1022"/>
      <c r="J364" s="1022"/>
      <c r="K364" s="447">
        <f>SUM(C364:J364)</f>
        <v>0</v>
      </c>
    </row>
    <row r="365" spans="1:11" ht="12.75" thickBot="1" x14ac:dyDescent="0.25">
      <c r="A365" s="687" t="s">
        <v>555</v>
      </c>
      <c r="B365" s="693">
        <v>2200</v>
      </c>
      <c r="C365" s="453">
        <f>SUM(C362:C364)</f>
        <v>0</v>
      </c>
      <c r="D365" s="453">
        <f t="shared" ref="D365:K365" si="35">SUM(D362:D364)</f>
        <v>0</v>
      </c>
      <c r="E365" s="453">
        <f t="shared" si="35"/>
        <v>0</v>
      </c>
      <c r="F365" s="453">
        <f t="shared" si="35"/>
        <v>0</v>
      </c>
      <c r="G365" s="453">
        <f t="shared" si="35"/>
        <v>0</v>
      </c>
      <c r="H365" s="453">
        <f t="shared" si="35"/>
        <v>0</v>
      </c>
      <c r="I365" s="453">
        <f t="shared" si="35"/>
        <v>0</v>
      </c>
      <c r="J365" s="453">
        <f t="shared" si="35"/>
        <v>0</v>
      </c>
      <c r="K365" s="453">
        <f t="shared" si="35"/>
        <v>0</v>
      </c>
    </row>
    <row r="366" spans="1:11" ht="12" customHeight="1" thickTop="1" x14ac:dyDescent="0.2">
      <c r="A366" s="1139" t="s">
        <v>182</v>
      </c>
      <c r="B366" s="1140">
        <v>2300</v>
      </c>
      <c r="C366" s="689"/>
      <c r="D366" s="690"/>
      <c r="E366" s="690"/>
      <c r="F366" s="690"/>
      <c r="G366" s="690"/>
      <c r="H366" s="690"/>
      <c r="I366" s="690"/>
      <c r="J366" s="690"/>
      <c r="K366" s="694"/>
    </row>
    <row r="367" spans="1:11" ht="12" x14ac:dyDescent="0.2">
      <c r="A367" s="1577" t="s">
        <v>317</v>
      </c>
      <c r="B367" s="692">
        <v>2310</v>
      </c>
      <c r="C367" s="1022"/>
      <c r="D367" s="1022"/>
      <c r="E367" s="1022"/>
      <c r="F367" s="1022"/>
      <c r="G367" s="1022"/>
      <c r="H367" s="1022"/>
      <c r="I367" s="1022"/>
      <c r="J367" s="612"/>
      <c r="K367" s="447">
        <f>SUM(C367:J367)</f>
        <v>0</v>
      </c>
    </row>
    <row r="368" spans="1:11" ht="12" x14ac:dyDescent="0.2">
      <c r="A368" s="1577" t="s">
        <v>318</v>
      </c>
      <c r="B368" s="692">
        <v>2320</v>
      </c>
      <c r="C368" s="1022">
        <v>25000</v>
      </c>
      <c r="D368" s="1022">
        <v>50</v>
      </c>
      <c r="E368" s="1022"/>
      <c r="F368" s="1022"/>
      <c r="G368" s="1022"/>
      <c r="H368" s="1022"/>
      <c r="I368" s="1022"/>
      <c r="J368" s="612"/>
      <c r="K368" s="447">
        <f>SUM(C368:J368)</f>
        <v>25050</v>
      </c>
    </row>
    <row r="369" spans="1:11" ht="12" x14ac:dyDescent="0.2">
      <c r="A369" s="1577" t="s">
        <v>561</v>
      </c>
      <c r="B369" s="692">
        <v>2330</v>
      </c>
      <c r="C369" s="1022"/>
      <c r="D369" s="1022"/>
      <c r="E369" s="1022"/>
      <c r="F369" s="1022"/>
      <c r="G369" s="1022"/>
      <c r="H369" s="1022"/>
      <c r="I369" s="1022"/>
      <c r="J369" s="612"/>
      <c r="K369" s="447">
        <f>SUM(C369:J369)</f>
        <v>0</v>
      </c>
    </row>
    <row r="370" spans="1:11" s="1134" customFormat="1" ht="12" x14ac:dyDescent="0.2">
      <c r="A370" s="1537" t="s">
        <v>303</v>
      </c>
      <c r="B370" s="1538">
        <v>2361</v>
      </c>
      <c r="C370" s="1022"/>
      <c r="D370" s="1022"/>
      <c r="E370" s="1022"/>
      <c r="F370" s="1022"/>
      <c r="G370" s="1022"/>
      <c r="H370" s="1022"/>
      <c r="I370" s="1022"/>
      <c r="J370" s="1539"/>
      <c r="K370" s="1540">
        <f>SUM(C370:J370)</f>
        <v>0</v>
      </c>
    </row>
    <row r="371" spans="1:11" ht="12" x14ac:dyDescent="0.2">
      <c r="A371" s="1537" t="s">
        <v>306</v>
      </c>
      <c r="B371" s="1538">
        <v>2365</v>
      </c>
      <c r="C371" s="1022"/>
      <c r="D371" s="1022"/>
      <c r="E371" s="1022">
        <v>61000</v>
      </c>
      <c r="F371" s="1022"/>
      <c r="G371" s="1022"/>
      <c r="H371" s="1022"/>
      <c r="I371" s="1022"/>
      <c r="J371" s="1539"/>
      <c r="K371" s="1541">
        <f t="shared" ref="K371" si="36">SUM(C371:J371)</f>
        <v>61000</v>
      </c>
    </row>
    <row r="372" spans="1:11" ht="12.75" thickBot="1" x14ac:dyDescent="0.25">
      <c r="A372" s="687" t="s">
        <v>556</v>
      </c>
      <c r="B372" s="698">
        <v>2300</v>
      </c>
      <c r="C372" s="453">
        <f t="shared" ref="C372:K372" si="37">SUM(C367:C371)</f>
        <v>25000</v>
      </c>
      <c r="D372" s="453">
        <f t="shared" si="37"/>
        <v>50</v>
      </c>
      <c r="E372" s="453">
        <f t="shared" si="37"/>
        <v>61000</v>
      </c>
      <c r="F372" s="453">
        <f t="shared" si="37"/>
        <v>0</v>
      </c>
      <c r="G372" s="453">
        <f t="shared" si="37"/>
        <v>0</v>
      </c>
      <c r="H372" s="453">
        <f t="shared" si="37"/>
        <v>0</v>
      </c>
      <c r="I372" s="453">
        <f t="shared" si="37"/>
        <v>0</v>
      </c>
      <c r="J372" s="453">
        <f t="shared" si="37"/>
        <v>0</v>
      </c>
      <c r="K372" s="453">
        <f t="shared" si="37"/>
        <v>86050</v>
      </c>
    </row>
    <row r="373" spans="1:11" ht="12.75" thickTop="1" x14ac:dyDescent="0.2">
      <c r="A373" s="1137" t="s">
        <v>188</v>
      </c>
      <c r="B373" s="1138">
        <v>2400</v>
      </c>
      <c r="C373" s="689"/>
      <c r="D373" s="690"/>
      <c r="E373" s="690"/>
      <c r="F373" s="690"/>
      <c r="G373" s="690"/>
      <c r="H373" s="690"/>
      <c r="I373" s="690"/>
      <c r="J373" s="690"/>
      <c r="K373" s="694"/>
    </row>
    <row r="374" spans="1:11" ht="12" x14ac:dyDescent="0.2">
      <c r="A374" s="691" t="s">
        <v>562</v>
      </c>
      <c r="B374" s="692">
        <v>2410</v>
      </c>
      <c r="C374" s="1022">
        <v>22000</v>
      </c>
      <c r="D374" s="1022">
        <v>250</v>
      </c>
      <c r="E374" s="1022"/>
      <c r="F374" s="1022"/>
      <c r="G374" s="1022"/>
      <c r="H374" s="1022"/>
      <c r="I374" s="1022"/>
      <c r="J374" s="1022"/>
      <c r="K374" s="447">
        <f>SUM(C374:J374)</f>
        <v>22250</v>
      </c>
    </row>
    <row r="375" spans="1:11" ht="12" x14ac:dyDescent="0.2">
      <c r="A375" s="699" t="s">
        <v>759</v>
      </c>
      <c r="B375" s="700">
        <v>2490</v>
      </c>
      <c r="C375" s="1022"/>
      <c r="D375" s="1022"/>
      <c r="E375" s="1022"/>
      <c r="F375" s="1022"/>
      <c r="G375" s="1022"/>
      <c r="H375" s="1022"/>
      <c r="I375" s="1022"/>
      <c r="J375" s="1022"/>
      <c r="K375" s="447">
        <f>SUM(C375:J375)</f>
        <v>0</v>
      </c>
    </row>
    <row r="376" spans="1:11" ht="12.75" thickBot="1" x14ac:dyDescent="0.25">
      <c r="A376" s="687" t="s">
        <v>557</v>
      </c>
      <c r="B376" s="701">
        <v>2400</v>
      </c>
      <c r="C376" s="453">
        <f>SUM(C374:C375)</f>
        <v>22000</v>
      </c>
      <c r="D376" s="453">
        <f t="shared" ref="D376:J376" si="38">SUM(D374:D375)</f>
        <v>250</v>
      </c>
      <c r="E376" s="453">
        <f t="shared" si="38"/>
        <v>0</v>
      </c>
      <c r="F376" s="453">
        <f t="shared" si="38"/>
        <v>0</v>
      </c>
      <c r="G376" s="453">
        <f t="shared" si="38"/>
        <v>0</v>
      </c>
      <c r="H376" s="453">
        <f t="shared" si="38"/>
        <v>0</v>
      </c>
      <c r="I376" s="453">
        <f t="shared" si="38"/>
        <v>0</v>
      </c>
      <c r="J376" s="453">
        <f t="shared" si="38"/>
        <v>0</v>
      </c>
      <c r="K376" s="619">
        <f>SUM(K374:K375)</f>
        <v>22250</v>
      </c>
    </row>
    <row r="377" spans="1:11" ht="12.75" thickTop="1" x14ac:dyDescent="0.2">
      <c r="A377" s="1137" t="s">
        <v>238</v>
      </c>
      <c r="B377" s="1141">
        <v>2500</v>
      </c>
      <c r="C377" s="689"/>
      <c r="D377" s="690"/>
      <c r="E377" s="690"/>
      <c r="F377" s="690"/>
      <c r="G377" s="690"/>
      <c r="H377" s="690"/>
      <c r="I377" s="690"/>
      <c r="J377" s="690"/>
      <c r="K377" s="694"/>
    </row>
    <row r="378" spans="1:11" ht="12" x14ac:dyDescent="0.2">
      <c r="A378" s="702" t="s">
        <v>395</v>
      </c>
      <c r="B378" s="703">
        <v>2510</v>
      </c>
      <c r="C378" s="1022"/>
      <c r="D378" s="1022"/>
      <c r="E378" s="1022"/>
      <c r="F378" s="1022"/>
      <c r="G378" s="1022"/>
      <c r="H378" s="1022"/>
      <c r="I378" s="1022"/>
      <c r="J378" s="1022"/>
      <c r="K378" s="447">
        <f t="shared" ref="K378:K383" si="39">SUM(C378:J378)</f>
        <v>0</v>
      </c>
    </row>
    <row r="379" spans="1:11" ht="12" x14ac:dyDescent="0.2">
      <c r="A379" s="702" t="s">
        <v>396</v>
      </c>
      <c r="B379" s="703">
        <v>2520</v>
      </c>
      <c r="C379" s="1022">
        <v>7700</v>
      </c>
      <c r="D379" s="1022"/>
      <c r="E379" s="1022"/>
      <c r="F379" s="1022"/>
      <c r="G379" s="1022"/>
      <c r="H379" s="1022"/>
      <c r="I379" s="1022"/>
      <c r="J379" s="1022"/>
      <c r="K379" s="447">
        <f t="shared" si="39"/>
        <v>7700</v>
      </c>
    </row>
    <row r="380" spans="1:11" ht="12" x14ac:dyDescent="0.2">
      <c r="A380" s="702" t="s">
        <v>397</v>
      </c>
      <c r="B380" s="703">
        <v>2540</v>
      </c>
      <c r="C380" s="1022">
        <v>9000</v>
      </c>
      <c r="D380" s="1022"/>
      <c r="E380" s="1022"/>
      <c r="F380" s="1022"/>
      <c r="G380" s="1022"/>
      <c r="H380" s="1022"/>
      <c r="I380" s="1022"/>
      <c r="J380" s="1022"/>
      <c r="K380" s="447">
        <f t="shared" si="39"/>
        <v>9000</v>
      </c>
    </row>
    <row r="381" spans="1:11" ht="12" x14ac:dyDescent="0.2">
      <c r="A381" s="702" t="s">
        <v>398</v>
      </c>
      <c r="B381" s="703">
        <v>2550</v>
      </c>
      <c r="C381" s="1022">
        <v>10500</v>
      </c>
      <c r="D381" s="1022"/>
      <c r="E381" s="1022"/>
      <c r="F381" s="1022"/>
      <c r="G381" s="1022"/>
      <c r="H381" s="1022"/>
      <c r="I381" s="1022"/>
      <c r="J381" s="1022"/>
      <c r="K381" s="447">
        <f t="shared" si="39"/>
        <v>10500</v>
      </c>
    </row>
    <row r="382" spans="1:11" ht="12" x14ac:dyDescent="0.2">
      <c r="A382" s="702" t="s">
        <v>399</v>
      </c>
      <c r="B382" s="703">
        <v>2560</v>
      </c>
      <c r="C382" s="1022">
        <v>4000</v>
      </c>
      <c r="D382" s="1022"/>
      <c r="E382" s="1022"/>
      <c r="F382" s="1022"/>
      <c r="G382" s="1022"/>
      <c r="H382" s="1022"/>
      <c r="I382" s="1022"/>
      <c r="J382" s="1022"/>
      <c r="K382" s="447">
        <f t="shared" si="39"/>
        <v>4000</v>
      </c>
    </row>
    <row r="383" spans="1:11" ht="12" x14ac:dyDescent="0.2">
      <c r="A383" s="702" t="s">
        <v>400</v>
      </c>
      <c r="B383" s="703">
        <v>2570</v>
      </c>
      <c r="C383" s="1022"/>
      <c r="D383" s="1022"/>
      <c r="E383" s="1022"/>
      <c r="F383" s="1022"/>
      <c r="G383" s="1022"/>
      <c r="H383" s="1022"/>
      <c r="I383" s="1022"/>
      <c r="J383" s="1022"/>
      <c r="K383" s="447">
        <f t="shared" si="39"/>
        <v>0</v>
      </c>
    </row>
    <row r="384" spans="1:11" ht="12.75" thickBot="1" x14ac:dyDescent="0.25">
      <c r="A384" s="704" t="s">
        <v>558</v>
      </c>
      <c r="B384" s="705">
        <v>2500</v>
      </c>
      <c r="C384" s="706">
        <f>SUM(C378:C383)</f>
        <v>31200</v>
      </c>
      <c r="D384" s="706">
        <f t="shared" ref="D384:K384" si="40">SUM(D378:D383)</f>
        <v>0</v>
      </c>
      <c r="E384" s="706">
        <f t="shared" si="40"/>
        <v>0</v>
      </c>
      <c r="F384" s="706">
        <f t="shared" si="40"/>
        <v>0</v>
      </c>
      <c r="G384" s="706">
        <f t="shared" si="40"/>
        <v>0</v>
      </c>
      <c r="H384" s="706">
        <f t="shared" si="40"/>
        <v>0</v>
      </c>
      <c r="I384" s="706">
        <f t="shared" si="40"/>
        <v>0</v>
      </c>
      <c r="J384" s="706">
        <f t="shared" si="40"/>
        <v>0</v>
      </c>
      <c r="K384" s="706">
        <f t="shared" si="40"/>
        <v>31200</v>
      </c>
    </row>
    <row r="385" spans="1:11" ht="12.75" thickTop="1" x14ac:dyDescent="0.2">
      <c r="A385" s="1139" t="s">
        <v>189</v>
      </c>
      <c r="B385" s="1142" t="s">
        <v>833</v>
      </c>
      <c r="C385" s="707"/>
      <c r="D385" s="708"/>
      <c r="E385" s="708"/>
      <c r="F385" s="708"/>
      <c r="G385" s="708"/>
      <c r="H385" s="708"/>
      <c r="I385" s="708"/>
      <c r="J385" s="708"/>
      <c r="K385" s="709"/>
    </row>
    <row r="386" spans="1:11" ht="12" x14ac:dyDescent="0.2">
      <c r="A386" s="702" t="s">
        <v>401</v>
      </c>
      <c r="B386" s="703">
        <v>2610</v>
      </c>
      <c r="C386" s="1022"/>
      <c r="D386" s="1022"/>
      <c r="E386" s="1022"/>
      <c r="F386" s="1022"/>
      <c r="G386" s="1022"/>
      <c r="H386" s="1022"/>
      <c r="I386" s="1022"/>
      <c r="J386" s="1022"/>
      <c r="K386" s="447">
        <f>SUM(C386:J386)</f>
        <v>0</v>
      </c>
    </row>
    <row r="387" spans="1:11" ht="12" x14ac:dyDescent="0.2">
      <c r="A387" s="702" t="s">
        <v>448</v>
      </c>
      <c r="B387" s="703">
        <v>2620</v>
      </c>
      <c r="C387" s="1022"/>
      <c r="D387" s="1022"/>
      <c r="E387" s="1022"/>
      <c r="F387" s="1022"/>
      <c r="G387" s="1022"/>
      <c r="H387" s="1022"/>
      <c r="I387" s="1022"/>
      <c r="J387" s="1022"/>
      <c r="K387" s="447">
        <f t="shared" ref="K387:K390" si="41">SUM(C387:J387)</f>
        <v>0</v>
      </c>
    </row>
    <row r="388" spans="1:11" ht="12" x14ac:dyDescent="0.2">
      <c r="A388" s="702" t="s">
        <v>496</v>
      </c>
      <c r="B388" s="703">
        <v>2630</v>
      </c>
      <c r="C388" s="1022"/>
      <c r="D388" s="1022"/>
      <c r="E388" s="1022"/>
      <c r="F388" s="1022"/>
      <c r="G388" s="1022"/>
      <c r="H388" s="1022"/>
      <c r="I388" s="1022"/>
      <c r="J388" s="1022"/>
      <c r="K388" s="447">
        <f t="shared" si="41"/>
        <v>0</v>
      </c>
    </row>
    <row r="389" spans="1:11" ht="12" x14ac:dyDescent="0.2">
      <c r="A389" s="702" t="s">
        <v>513</v>
      </c>
      <c r="B389" s="703">
        <v>2640</v>
      </c>
      <c r="C389" s="1022"/>
      <c r="D389" s="1022"/>
      <c r="E389" s="1022"/>
      <c r="F389" s="1022"/>
      <c r="G389" s="1022"/>
      <c r="H389" s="1022"/>
      <c r="I389" s="1022"/>
      <c r="J389" s="1022"/>
      <c r="K389" s="447">
        <f t="shared" si="41"/>
        <v>0</v>
      </c>
    </row>
    <row r="390" spans="1:11" ht="12" x14ac:dyDescent="0.2">
      <c r="A390" s="702" t="s">
        <v>514</v>
      </c>
      <c r="B390" s="703">
        <v>2660</v>
      </c>
      <c r="C390" s="1022"/>
      <c r="D390" s="1022"/>
      <c r="E390" s="1022"/>
      <c r="F390" s="1022"/>
      <c r="G390" s="1022"/>
      <c r="H390" s="1022"/>
      <c r="I390" s="1022"/>
      <c r="J390" s="1022"/>
      <c r="K390" s="447">
        <f t="shared" si="41"/>
        <v>0</v>
      </c>
    </row>
    <row r="391" spans="1:11" ht="12.75" thickBot="1" x14ac:dyDescent="0.25">
      <c r="A391" s="704" t="s">
        <v>559</v>
      </c>
      <c r="B391" s="710">
        <v>2600</v>
      </c>
      <c r="C391" s="711">
        <f>SUM(C386:C390)</f>
        <v>0</v>
      </c>
      <c r="D391" s="711">
        <f t="shared" ref="D391:J391" si="42">SUM(D386:D390)</f>
        <v>0</v>
      </c>
      <c r="E391" s="711">
        <f t="shared" si="42"/>
        <v>0</v>
      </c>
      <c r="F391" s="711">
        <f t="shared" si="42"/>
        <v>0</v>
      </c>
      <c r="G391" s="711">
        <f t="shared" si="42"/>
        <v>0</v>
      </c>
      <c r="H391" s="711">
        <f t="shared" si="42"/>
        <v>0</v>
      </c>
      <c r="I391" s="711">
        <f t="shared" si="42"/>
        <v>0</v>
      </c>
      <c r="J391" s="711">
        <f t="shared" si="42"/>
        <v>0</v>
      </c>
      <c r="K391" s="711">
        <f>SUM(K386:K390)</f>
        <v>0</v>
      </c>
    </row>
    <row r="392" spans="1:11" ht="12.75" thickTop="1" x14ac:dyDescent="0.2">
      <c r="A392" s="1143" t="s">
        <v>773</v>
      </c>
      <c r="B392" s="1144">
        <v>2900</v>
      </c>
      <c r="C392" s="1022"/>
      <c r="D392" s="1022"/>
      <c r="E392" s="1022"/>
      <c r="F392" s="1022"/>
      <c r="G392" s="1022"/>
      <c r="H392" s="1022"/>
      <c r="I392" s="1022"/>
      <c r="J392" s="1022"/>
      <c r="K392" s="712">
        <f>SUM(C392:J392)</f>
        <v>0</v>
      </c>
    </row>
    <row r="393" spans="1:11" ht="12.75" thickBot="1" x14ac:dyDescent="0.25">
      <c r="A393" s="704" t="s">
        <v>560</v>
      </c>
      <c r="B393" s="698">
        <v>2000</v>
      </c>
      <c r="C393" s="711">
        <f t="shared" ref="C393:J393" si="43">SUM(C360,C365,C372,C376,C384,C391,C392)</f>
        <v>78200</v>
      </c>
      <c r="D393" s="711">
        <f t="shared" si="43"/>
        <v>300</v>
      </c>
      <c r="E393" s="711">
        <f t="shared" si="43"/>
        <v>61000</v>
      </c>
      <c r="F393" s="711">
        <f t="shared" si="43"/>
        <v>0</v>
      </c>
      <c r="G393" s="711">
        <f t="shared" si="43"/>
        <v>0</v>
      </c>
      <c r="H393" s="711">
        <f t="shared" si="43"/>
        <v>0</v>
      </c>
      <c r="I393" s="711">
        <f t="shared" si="43"/>
        <v>0</v>
      </c>
      <c r="J393" s="711">
        <f t="shared" si="43"/>
        <v>0</v>
      </c>
      <c r="K393" s="713">
        <f>SUM(C393:J393)</f>
        <v>139500</v>
      </c>
    </row>
    <row r="394" spans="1:11" ht="13.5" thickTop="1" thickBot="1" x14ac:dyDescent="0.25">
      <c r="A394" s="1145" t="s">
        <v>914</v>
      </c>
      <c r="B394" s="1146">
        <v>3000</v>
      </c>
      <c r="C394" s="1022"/>
      <c r="D394" s="1022"/>
      <c r="E394" s="1022"/>
      <c r="F394" s="1022"/>
      <c r="G394" s="1022"/>
      <c r="H394" s="1022"/>
      <c r="I394" s="1022"/>
      <c r="J394" s="1022"/>
      <c r="K394" s="620">
        <f>SUM(C394:J394)</f>
        <v>0</v>
      </c>
    </row>
    <row r="395" spans="1:11" ht="12.75" thickTop="1" x14ac:dyDescent="0.2">
      <c r="A395" s="714" t="s">
        <v>915</v>
      </c>
      <c r="B395" s="715">
        <v>4000</v>
      </c>
      <c r="C395" s="716"/>
      <c r="D395" s="717"/>
      <c r="E395" s="717"/>
      <c r="F395" s="717"/>
      <c r="G395" s="717"/>
      <c r="H395" s="717"/>
      <c r="I395" s="717"/>
      <c r="J395" s="717"/>
      <c r="K395" s="718"/>
    </row>
    <row r="396" spans="1:11" ht="12" x14ac:dyDescent="0.2">
      <c r="A396" s="1147" t="s">
        <v>672</v>
      </c>
      <c r="B396" s="1148">
        <v>4100</v>
      </c>
      <c r="C396" s="719"/>
      <c r="D396" s="720"/>
      <c r="E396" s="720"/>
      <c r="F396" s="720"/>
      <c r="G396" s="720"/>
      <c r="H396" s="720"/>
      <c r="I396" s="720"/>
      <c r="J396" s="720"/>
      <c r="K396" s="721"/>
    </row>
    <row r="397" spans="1:11" ht="12" x14ac:dyDescent="0.2">
      <c r="A397" s="702" t="s">
        <v>571</v>
      </c>
      <c r="B397" s="703">
        <v>4110</v>
      </c>
      <c r="C397" s="722"/>
      <c r="D397" s="723"/>
      <c r="E397" s="1022"/>
      <c r="F397" s="722"/>
      <c r="G397" s="723"/>
      <c r="H397" s="1022"/>
      <c r="I397" s="722"/>
      <c r="J397" s="722"/>
      <c r="K397" s="656">
        <f t="shared" ref="K397:K402" si="44">SUM(C397:J397)</f>
        <v>0</v>
      </c>
    </row>
    <row r="398" spans="1:11" ht="12" x14ac:dyDescent="0.2">
      <c r="A398" s="724" t="s">
        <v>244</v>
      </c>
      <c r="B398" s="725">
        <v>4120</v>
      </c>
      <c r="C398" s="726"/>
      <c r="D398" s="525"/>
      <c r="E398" s="1022"/>
      <c r="F398" s="525"/>
      <c r="G398" s="522"/>
      <c r="H398" s="1022"/>
      <c r="I398" s="525"/>
      <c r="J398" s="525"/>
      <c r="K398" s="447">
        <f t="shared" si="44"/>
        <v>0</v>
      </c>
    </row>
    <row r="399" spans="1:11" ht="12" x14ac:dyDescent="0.2">
      <c r="A399" s="727" t="s">
        <v>449</v>
      </c>
      <c r="B399" s="728">
        <v>4130</v>
      </c>
      <c r="C399" s="726"/>
      <c r="D399" s="525"/>
      <c r="E399" s="1022"/>
      <c r="F399" s="525"/>
      <c r="G399" s="522"/>
      <c r="H399" s="1022"/>
      <c r="I399" s="525"/>
      <c r="J399" s="525"/>
      <c r="K399" s="447">
        <f t="shared" si="44"/>
        <v>0</v>
      </c>
    </row>
    <row r="400" spans="1:11" ht="12" x14ac:dyDescent="0.2">
      <c r="A400" s="727" t="s">
        <v>210</v>
      </c>
      <c r="B400" s="728">
        <v>4140</v>
      </c>
      <c r="C400" s="726"/>
      <c r="D400" s="525"/>
      <c r="E400" s="1022"/>
      <c r="F400" s="525"/>
      <c r="G400" s="522"/>
      <c r="H400" s="1022"/>
      <c r="I400" s="525"/>
      <c r="J400" s="525"/>
      <c r="K400" s="447">
        <f t="shared" si="44"/>
        <v>0</v>
      </c>
    </row>
    <row r="401" spans="1:11" ht="12" x14ac:dyDescent="0.2">
      <c r="A401" s="727" t="s">
        <v>273</v>
      </c>
      <c r="B401" s="728">
        <v>4170</v>
      </c>
      <c r="C401" s="726"/>
      <c r="D401" s="525"/>
      <c r="E401" s="1022"/>
      <c r="F401" s="525"/>
      <c r="G401" s="522"/>
      <c r="H401" s="1022"/>
      <c r="I401" s="525"/>
      <c r="J401" s="525"/>
      <c r="K401" s="447">
        <f t="shared" si="44"/>
        <v>0</v>
      </c>
    </row>
    <row r="402" spans="1:11" ht="12" x14ac:dyDescent="0.2">
      <c r="A402" s="729" t="s">
        <v>760</v>
      </c>
      <c r="B402" s="730">
        <v>4190</v>
      </c>
      <c r="C402" s="726"/>
      <c r="D402" s="525"/>
      <c r="E402" s="1022"/>
      <c r="F402" s="525"/>
      <c r="G402" s="522"/>
      <c r="H402" s="1022"/>
      <c r="I402" s="525"/>
      <c r="J402" s="525"/>
      <c r="K402" s="447">
        <f t="shared" si="44"/>
        <v>0</v>
      </c>
    </row>
    <row r="403" spans="1:11" ht="12.75" thickBot="1" x14ac:dyDescent="0.25">
      <c r="A403" s="731" t="s">
        <v>677</v>
      </c>
      <c r="B403" s="732">
        <v>4100</v>
      </c>
      <c r="C403" s="726"/>
      <c r="D403" s="525"/>
      <c r="E403" s="733">
        <f>SUM(E397:E402)</f>
        <v>0</v>
      </c>
      <c r="F403" s="525"/>
      <c r="G403" s="522"/>
      <c r="H403" s="546">
        <f>SUM(H397:H402)</f>
        <v>0</v>
      </c>
      <c r="I403" s="525"/>
      <c r="J403" s="525"/>
      <c r="K403" s="546">
        <f>SUM(K397:K402)</f>
        <v>0</v>
      </c>
    </row>
    <row r="404" spans="1:11" ht="12.75" thickTop="1" x14ac:dyDescent="0.2">
      <c r="A404" s="734" t="s">
        <v>261</v>
      </c>
      <c r="B404" s="735">
        <v>4210</v>
      </c>
      <c r="C404" s="726"/>
      <c r="D404" s="525"/>
      <c r="E404" s="525"/>
      <c r="F404" s="525"/>
      <c r="G404" s="522"/>
      <c r="H404" s="1022"/>
      <c r="I404" s="525"/>
      <c r="J404" s="525"/>
      <c r="K404" s="656">
        <f t="shared" ref="K404:K410" si="45">SUM(C404:J404)</f>
        <v>0</v>
      </c>
    </row>
    <row r="405" spans="1:11" ht="12" x14ac:dyDescent="0.2">
      <c r="A405" s="736" t="s">
        <v>197</v>
      </c>
      <c r="B405" s="737">
        <v>4220</v>
      </c>
      <c r="C405" s="726"/>
      <c r="D405" s="525"/>
      <c r="E405" s="525"/>
      <c r="F405" s="525"/>
      <c r="G405" s="522"/>
      <c r="H405" s="1022"/>
      <c r="I405" s="525"/>
      <c r="J405" s="525"/>
      <c r="K405" s="656">
        <f t="shared" si="45"/>
        <v>0</v>
      </c>
    </row>
    <row r="406" spans="1:11" ht="12" x14ac:dyDescent="0.2">
      <c r="A406" s="738" t="s">
        <v>198</v>
      </c>
      <c r="B406" s="737">
        <v>4230</v>
      </c>
      <c r="C406" s="726"/>
      <c r="D406" s="525"/>
      <c r="E406" s="525"/>
      <c r="F406" s="525"/>
      <c r="G406" s="522"/>
      <c r="H406" s="1022"/>
      <c r="I406" s="525"/>
      <c r="J406" s="525"/>
      <c r="K406" s="656">
        <f t="shared" si="45"/>
        <v>0</v>
      </c>
    </row>
    <row r="407" spans="1:11" ht="12" x14ac:dyDescent="0.2">
      <c r="A407" s="736" t="s">
        <v>199</v>
      </c>
      <c r="B407" s="737">
        <v>4240</v>
      </c>
      <c r="C407" s="726"/>
      <c r="D407" s="525"/>
      <c r="E407" s="525"/>
      <c r="F407" s="525"/>
      <c r="G407" s="522"/>
      <c r="H407" s="1022"/>
      <c r="I407" s="525"/>
      <c r="J407" s="525"/>
      <c r="K407" s="656">
        <f t="shared" si="45"/>
        <v>0</v>
      </c>
    </row>
    <row r="408" spans="1:11" ht="12" x14ac:dyDescent="0.2">
      <c r="A408" s="736" t="s">
        <v>200</v>
      </c>
      <c r="B408" s="737">
        <v>4270</v>
      </c>
      <c r="C408" s="726"/>
      <c r="D408" s="525"/>
      <c r="E408" s="525"/>
      <c r="F408" s="525"/>
      <c r="G408" s="522"/>
      <c r="H408" s="1022"/>
      <c r="I408" s="525"/>
      <c r="J408" s="525"/>
      <c r="K408" s="656">
        <f t="shared" si="45"/>
        <v>0</v>
      </c>
    </row>
    <row r="409" spans="1:11" ht="12" x14ac:dyDescent="0.2">
      <c r="A409" s="736" t="s">
        <v>201</v>
      </c>
      <c r="B409" s="737">
        <v>4280</v>
      </c>
      <c r="C409" s="726"/>
      <c r="D409" s="525"/>
      <c r="E409" s="525"/>
      <c r="F409" s="525"/>
      <c r="G409" s="522"/>
      <c r="H409" s="1022"/>
      <c r="I409" s="525"/>
      <c r="J409" s="525"/>
      <c r="K409" s="656">
        <f t="shared" si="45"/>
        <v>0</v>
      </c>
    </row>
    <row r="410" spans="1:11" ht="12" x14ac:dyDescent="0.2">
      <c r="A410" s="738" t="s">
        <v>761</v>
      </c>
      <c r="B410" s="739">
        <v>4290</v>
      </c>
      <c r="C410" s="726"/>
      <c r="D410" s="525"/>
      <c r="E410" s="525"/>
      <c r="F410" s="525"/>
      <c r="G410" s="522"/>
      <c r="H410" s="1022"/>
      <c r="I410" s="525"/>
      <c r="J410" s="525"/>
      <c r="K410" s="656">
        <f t="shared" si="45"/>
        <v>0</v>
      </c>
    </row>
    <row r="411" spans="1:11" ht="12.75" thickBot="1" x14ac:dyDescent="0.25">
      <c r="A411" s="740" t="s">
        <v>699</v>
      </c>
      <c r="B411" s="732">
        <v>4200</v>
      </c>
      <c r="C411" s="726"/>
      <c r="D411" s="525"/>
      <c r="E411" s="525"/>
      <c r="F411" s="525"/>
      <c r="G411" s="522"/>
      <c r="H411" s="741">
        <f>SUM(H404:H410)</f>
        <v>0</v>
      </c>
      <c r="I411" s="525"/>
      <c r="J411" s="525"/>
      <c r="K411" s="741">
        <f>SUM(K404:K410)</f>
        <v>0</v>
      </c>
    </row>
    <row r="412" spans="1:11" ht="12.75" thickTop="1" x14ac:dyDescent="0.2">
      <c r="A412" s="742" t="s">
        <v>202</v>
      </c>
      <c r="B412" s="743">
        <v>4310</v>
      </c>
      <c r="C412" s="726"/>
      <c r="D412" s="525"/>
      <c r="E412" s="525"/>
      <c r="F412" s="525"/>
      <c r="G412" s="522"/>
      <c r="H412" s="1022"/>
      <c r="I412" s="525"/>
      <c r="J412" s="525"/>
      <c r="K412" s="656">
        <f t="shared" ref="K412:K418" si="46">SUM(C412:J412)</f>
        <v>0</v>
      </c>
    </row>
    <row r="413" spans="1:11" ht="12" x14ac:dyDescent="0.2">
      <c r="A413" s="727" t="s">
        <v>203</v>
      </c>
      <c r="B413" s="189">
        <v>4320</v>
      </c>
      <c r="C413" s="726"/>
      <c r="D413" s="525"/>
      <c r="E413" s="525"/>
      <c r="F413" s="525"/>
      <c r="G413" s="522"/>
      <c r="H413" s="1022"/>
      <c r="I413" s="525"/>
      <c r="J413" s="525"/>
      <c r="K413" s="656">
        <f t="shared" si="46"/>
        <v>0</v>
      </c>
    </row>
    <row r="414" spans="1:11" ht="12" x14ac:dyDescent="0.2">
      <c r="A414" s="727" t="s">
        <v>204</v>
      </c>
      <c r="B414" s="189">
        <v>4330</v>
      </c>
      <c r="C414" s="726"/>
      <c r="D414" s="525"/>
      <c r="E414" s="525"/>
      <c r="F414" s="525"/>
      <c r="G414" s="522"/>
      <c r="H414" s="1022"/>
      <c r="I414" s="525"/>
      <c r="J414" s="525"/>
      <c r="K414" s="656">
        <f t="shared" si="46"/>
        <v>0</v>
      </c>
    </row>
    <row r="415" spans="1:11" ht="12" x14ac:dyDescent="0.2">
      <c r="A415" s="727" t="s">
        <v>205</v>
      </c>
      <c r="B415" s="189">
        <v>4340</v>
      </c>
      <c r="C415" s="726"/>
      <c r="D415" s="525"/>
      <c r="E415" s="525"/>
      <c r="F415" s="525"/>
      <c r="G415" s="522"/>
      <c r="H415" s="1022"/>
      <c r="I415" s="525"/>
      <c r="J415" s="525"/>
      <c r="K415" s="656">
        <f t="shared" si="46"/>
        <v>0</v>
      </c>
    </row>
    <row r="416" spans="1:11" ht="12" x14ac:dyDescent="0.2">
      <c r="A416" s="727" t="s">
        <v>206</v>
      </c>
      <c r="B416" s="189">
        <v>4370</v>
      </c>
      <c r="C416" s="726"/>
      <c r="D416" s="525"/>
      <c r="E416" s="525"/>
      <c r="F416" s="525"/>
      <c r="G416" s="522"/>
      <c r="H416" s="1022"/>
      <c r="I416" s="525"/>
      <c r="J416" s="525"/>
      <c r="K416" s="656">
        <f t="shared" si="46"/>
        <v>0</v>
      </c>
    </row>
    <row r="417" spans="1:11" ht="12" x14ac:dyDescent="0.2">
      <c r="A417" s="727" t="s">
        <v>207</v>
      </c>
      <c r="B417" s="189">
        <v>4380</v>
      </c>
      <c r="C417" s="726"/>
      <c r="D417" s="525"/>
      <c r="E417" s="538"/>
      <c r="F417" s="525"/>
      <c r="G417" s="522"/>
      <c r="H417" s="1022"/>
      <c r="I417" s="525"/>
      <c r="J417" s="525"/>
      <c r="K417" s="656">
        <f t="shared" si="46"/>
        <v>0</v>
      </c>
    </row>
    <row r="418" spans="1:11" ht="12" x14ac:dyDescent="0.2">
      <c r="A418" s="727" t="s">
        <v>762</v>
      </c>
      <c r="B418" s="189">
        <v>4390</v>
      </c>
      <c r="C418" s="726"/>
      <c r="D418" s="525"/>
      <c r="E418" s="536"/>
      <c r="F418" s="525"/>
      <c r="G418" s="522"/>
      <c r="H418" s="1022"/>
      <c r="I418" s="525"/>
      <c r="J418" s="525"/>
      <c r="K418" s="656">
        <f t="shared" si="46"/>
        <v>0</v>
      </c>
    </row>
    <row r="419" spans="1:11" ht="12.75" thickBot="1" x14ac:dyDescent="0.25">
      <c r="A419" s="744" t="s">
        <v>700</v>
      </c>
      <c r="B419" s="701">
        <v>4300</v>
      </c>
      <c r="C419" s="726"/>
      <c r="D419" s="525"/>
      <c r="E419" s="546">
        <f>SUM(E412:E418)</f>
        <v>0</v>
      </c>
      <c r="F419" s="525"/>
      <c r="G419" s="522"/>
      <c r="H419" s="546">
        <f>SUM(H412:H418)</f>
        <v>0</v>
      </c>
      <c r="I419" s="525"/>
      <c r="J419" s="525"/>
      <c r="K419" s="546">
        <f>SUM(K412:K418)</f>
        <v>0</v>
      </c>
    </row>
    <row r="420" spans="1:11" ht="12.75" thickTop="1" x14ac:dyDescent="0.2">
      <c r="A420" s="745" t="s">
        <v>674</v>
      </c>
      <c r="B420" s="746">
        <v>4400</v>
      </c>
      <c r="C420" s="726"/>
      <c r="D420" s="525"/>
      <c r="E420" s="747"/>
      <c r="F420" s="525"/>
      <c r="G420" s="522"/>
      <c r="H420" s="747"/>
      <c r="I420" s="525"/>
      <c r="J420" s="525"/>
      <c r="K420" s="748">
        <f>SUM(C420:J420)</f>
        <v>0</v>
      </c>
    </row>
    <row r="421" spans="1:11" ht="12.75" thickBot="1" x14ac:dyDescent="0.25">
      <c r="A421" s="740" t="s">
        <v>675</v>
      </c>
      <c r="B421" s="732">
        <v>4000</v>
      </c>
      <c r="C421" s="726"/>
      <c r="D421" s="525"/>
      <c r="E421" s="546">
        <f>SUM(E403,E411,E419,E420)</f>
        <v>0</v>
      </c>
      <c r="F421" s="525"/>
      <c r="G421" s="522"/>
      <c r="H421" s="546">
        <f>SUM(H403,H411,H419,H420)</f>
        <v>0</v>
      </c>
      <c r="I421" s="525"/>
      <c r="J421" s="525"/>
      <c r="K421" s="546">
        <f>SUM(K403,K411,K419,K420)</f>
        <v>0</v>
      </c>
    </row>
    <row r="422" spans="1:11" ht="12.75" thickTop="1" x14ac:dyDescent="0.2">
      <c r="A422" s="1557" t="s">
        <v>908</v>
      </c>
      <c r="B422" s="1558">
        <v>5000</v>
      </c>
      <c r="C422" s="1559"/>
      <c r="D422" s="1560"/>
      <c r="E422" s="1560"/>
      <c r="F422" s="1560"/>
      <c r="G422" s="1560"/>
      <c r="H422" s="1561"/>
      <c r="I422" s="1560"/>
      <c r="J422" s="1560"/>
      <c r="K422" s="1562"/>
    </row>
    <row r="423" spans="1:11" ht="12" x14ac:dyDescent="0.2">
      <c r="A423" s="1563" t="s">
        <v>212</v>
      </c>
      <c r="B423" s="1564"/>
      <c r="C423" s="1539"/>
      <c r="D423" s="1539"/>
      <c r="E423" s="1539"/>
      <c r="F423" s="1539"/>
      <c r="G423" s="1539"/>
      <c r="H423" s="1539"/>
      <c r="I423" s="1539"/>
      <c r="J423" s="1539"/>
      <c r="K423" s="1539"/>
    </row>
    <row r="424" spans="1:11" ht="12" x14ac:dyDescent="0.2">
      <c r="A424" s="1565" t="s">
        <v>319</v>
      </c>
      <c r="B424" s="1566">
        <v>5110</v>
      </c>
      <c r="C424" s="1539"/>
      <c r="D424" s="1539"/>
      <c r="E424" s="1539"/>
      <c r="F424" s="1539"/>
      <c r="G424" s="1539"/>
      <c r="H424" s="1567"/>
      <c r="I424" s="1539"/>
      <c r="J424" s="1539"/>
      <c r="K424" s="1568">
        <f>SUM(C424:J424)</f>
        <v>0</v>
      </c>
    </row>
    <row r="425" spans="1:11" ht="12" x14ac:dyDescent="0.2">
      <c r="A425" s="1569" t="s">
        <v>909</v>
      </c>
      <c r="B425" s="1566">
        <v>5130</v>
      </c>
      <c r="C425" s="1539"/>
      <c r="D425" s="1539"/>
      <c r="E425" s="1539"/>
      <c r="F425" s="1539"/>
      <c r="G425" s="1539"/>
      <c r="H425" s="1567"/>
      <c r="I425" s="1539"/>
      <c r="J425" s="1539"/>
      <c r="K425" s="1568">
        <f>SUM(C425:J425)</f>
        <v>0</v>
      </c>
    </row>
    <row r="426" spans="1:11" ht="12" x14ac:dyDescent="0.2">
      <c r="A426" s="1569" t="s">
        <v>910</v>
      </c>
      <c r="B426" s="1566">
        <v>5150</v>
      </c>
      <c r="C426" s="1539"/>
      <c r="D426" s="1539"/>
      <c r="E426" s="1539"/>
      <c r="F426" s="1539"/>
      <c r="G426" s="1539"/>
      <c r="H426" s="1567"/>
      <c r="I426" s="1539"/>
      <c r="J426" s="1539"/>
      <c r="K426" s="1568">
        <f>SUM(C426:J426)</f>
        <v>0</v>
      </c>
    </row>
    <row r="427" spans="1:11" ht="12.75" thickBot="1" x14ac:dyDescent="0.25">
      <c r="A427" s="1570" t="s">
        <v>190</v>
      </c>
      <c r="B427" s="1571">
        <v>5000</v>
      </c>
      <c r="C427" s="1539"/>
      <c r="D427" s="1539"/>
      <c r="E427" s="1539"/>
      <c r="F427" s="1539"/>
      <c r="G427" s="1539"/>
      <c r="H427" s="1572">
        <f>SUM(H424:H426)</f>
        <v>0</v>
      </c>
      <c r="I427" s="1539"/>
      <c r="J427" s="1539"/>
      <c r="K427" s="1572">
        <f>SUM(K424:K426)</f>
        <v>0</v>
      </c>
    </row>
    <row r="428" spans="1:11" ht="13.5" thickTop="1" thickBot="1" x14ac:dyDescent="0.25">
      <c r="A428" s="1573" t="s">
        <v>911</v>
      </c>
      <c r="B428" s="1574">
        <v>6000</v>
      </c>
      <c r="C428" s="1539"/>
      <c r="D428" s="1539"/>
      <c r="E428" s="1575"/>
      <c r="F428" s="1539"/>
      <c r="G428" s="1539"/>
      <c r="H428" s="1576"/>
      <c r="I428" s="1575"/>
      <c r="J428" s="1539"/>
      <c r="K428" s="1568">
        <f>SUM(C428:J428)</f>
        <v>0</v>
      </c>
    </row>
    <row r="429" spans="1:11" s="1507" customFormat="1" ht="13.5" customHeight="1" thickTop="1" thickBot="1" x14ac:dyDescent="0.25">
      <c r="A429" s="1774" t="s">
        <v>490</v>
      </c>
      <c r="B429" s="1775"/>
      <c r="C429" s="1115">
        <f>SUM(C351+C393+C394)</f>
        <v>84200</v>
      </c>
      <c r="D429" s="1115">
        <f>SUM(D351+D393+D394)</f>
        <v>300</v>
      </c>
      <c r="E429" s="1115">
        <f>SUM(E351+E393+E394+E421)</f>
        <v>61000</v>
      </c>
      <c r="F429" s="1115">
        <f>SUM(F351+F393+F394)</f>
        <v>0</v>
      </c>
      <c r="G429" s="1115">
        <f>SUM(G351+G393+G394)</f>
        <v>0</v>
      </c>
      <c r="H429" s="1115">
        <f>SUM(H351+H393+H394+H421+H427+H428)</f>
        <v>0</v>
      </c>
      <c r="I429" s="1115">
        <f>SUM(I351+I393+I394)</f>
        <v>0</v>
      </c>
      <c r="J429" s="1115">
        <f>SUM(J351+J393+J394)</f>
        <v>0</v>
      </c>
      <c r="K429" s="1115">
        <f>SUM(K351+K393+K394+K421+K427+K428)</f>
        <v>145500</v>
      </c>
    </row>
    <row r="430" spans="1:11" ht="15.75" customHeight="1" thickTop="1" thickBot="1" x14ac:dyDescent="0.25">
      <c r="A430" s="1776" t="s">
        <v>78</v>
      </c>
      <c r="B430" s="1777"/>
      <c r="C430" s="1123"/>
      <c r="D430" s="1123"/>
      <c r="E430" s="1124"/>
      <c r="F430" s="1124"/>
      <c r="G430" s="1124"/>
      <c r="H430" s="1124"/>
      <c r="I430" s="1124"/>
      <c r="J430" s="1125"/>
      <c r="K430" s="1126">
        <f>'EstRev 6-11'!J270-'EstExp 12-20'!K429</f>
        <v>-33535</v>
      </c>
    </row>
    <row r="431" spans="1:11" ht="6.75" customHeight="1" thickTop="1" x14ac:dyDescent="0.2">
      <c r="A431" s="1501"/>
      <c r="B431" s="1502"/>
      <c r="C431" s="1503"/>
      <c r="D431" s="1504"/>
      <c r="E431" s="1504"/>
      <c r="F431" s="1504"/>
      <c r="G431" s="1504"/>
      <c r="H431" s="1504"/>
      <c r="I431" s="1504"/>
      <c r="J431" s="1505"/>
      <c r="K431" s="1506"/>
    </row>
    <row r="432" spans="1:11" ht="12" x14ac:dyDescent="0.2">
      <c r="A432" s="1234" t="s">
        <v>217</v>
      </c>
      <c r="B432" s="1083"/>
      <c r="C432" s="1084"/>
      <c r="D432" s="1085"/>
      <c r="E432" s="1085"/>
      <c r="F432" s="1085"/>
      <c r="G432" s="1085"/>
      <c r="H432" s="1085"/>
      <c r="I432" s="1085"/>
      <c r="J432" s="1085"/>
      <c r="K432" s="1086"/>
    </row>
    <row r="433" spans="1:11" ht="12" x14ac:dyDescent="0.2">
      <c r="A433" s="1235" t="s">
        <v>196</v>
      </c>
      <c r="B433" s="1236" t="s">
        <v>112</v>
      </c>
      <c r="C433" s="1087"/>
      <c r="D433" s="1088"/>
      <c r="E433" s="1088"/>
      <c r="F433" s="1088"/>
      <c r="G433" s="1088"/>
      <c r="H433" s="1088"/>
      <c r="I433" s="1088"/>
      <c r="J433" s="1088"/>
      <c r="K433" s="1089"/>
    </row>
    <row r="434" spans="1:11" ht="12" x14ac:dyDescent="0.2">
      <c r="A434" s="1237" t="s">
        <v>238</v>
      </c>
      <c r="B434" s="1238">
        <v>2500</v>
      </c>
      <c r="C434" s="1090"/>
      <c r="D434" s="1090"/>
      <c r="E434" s="1090"/>
      <c r="F434" s="1090"/>
      <c r="G434" s="1090"/>
      <c r="H434" s="1090"/>
      <c r="I434" s="1090"/>
      <c r="J434" s="1090"/>
      <c r="K434" s="1090"/>
    </row>
    <row r="435" spans="1:11" ht="12" x14ac:dyDescent="0.2">
      <c r="A435" s="1091" t="s">
        <v>243</v>
      </c>
      <c r="B435" s="1092">
        <v>2530</v>
      </c>
      <c r="C435" s="1022"/>
      <c r="D435" s="1022"/>
      <c r="E435" s="1022"/>
      <c r="F435" s="1022"/>
      <c r="G435" s="1022"/>
      <c r="H435" s="1022">
        <v>39000</v>
      </c>
      <c r="I435" s="1022"/>
      <c r="J435" s="1090"/>
      <c r="K435" s="447">
        <f>SUM(C435:J435)</f>
        <v>39000</v>
      </c>
    </row>
    <row r="436" spans="1:11" ht="12" x14ac:dyDescent="0.2">
      <c r="A436" s="1091" t="s">
        <v>269</v>
      </c>
      <c r="B436" s="1092">
        <v>2540</v>
      </c>
      <c r="C436" s="1022"/>
      <c r="D436" s="1022"/>
      <c r="E436" s="1022">
        <v>3000</v>
      </c>
      <c r="F436" s="1022"/>
      <c r="G436" s="1022"/>
      <c r="H436" s="1022"/>
      <c r="I436" s="1022"/>
      <c r="J436" s="1090"/>
      <c r="K436" s="447">
        <f>SUM(C436:J436)</f>
        <v>3000</v>
      </c>
    </row>
    <row r="437" spans="1:11" ht="12.75" thickBot="1" x14ac:dyDescent="0.25">
      <c r="A437" s="1095" t="s">
        <v>558</v>
      </c>
      <c r="B437" s="1096">
        <v>2500</v>
      </c>
      <c r="C437" s="1097">
        <f>SUM(C435:C436)</f>
        <v>0</v>
      </c>
      <c r="D437" s="1097">
        <f t="shared" ref="D437:K437" si="47">SUM(D435:D436)</f>
        <v>0</v>
      </c>
      <c r="E437" s="1097">
        <f t="shared" si="47"/>
        <v>3000</v>
      </c>
      <c r="F437" s="1097">
        <f t="shared" si="47"/>
        <v>0</v>
      </c>
      <c r="G437" s="1097">
        <f t="shared" si="47"/>
        <v>0</v>
      </c>
      <c r="H437" s="1097">
        <f t="shared" si="47"/>
        <v>39000</v>
      </c>
      <c r="I437" s="1097">
        <f t="shared" si="47"/>
        <v>0</v>
      </c>
      <c r="J437" s="1090"/>
      <c r="K437" s="1098">
        <f t="shared" si="47"/>
        <v>42000</v>
      </c>
    </row>
    <row r="438" spans="1:11" ht="12.75" thickTop="1" x14ac:dyDescent="0.2">
      <c r="A438" s="1239" t="s">
        <v>777</v>
      </c>
      <c r="B438" s="1240">
        <v>2900</v>
      </c>
      <c r="C438" s="1022"/>
      <c r="D438" s="1022"/>
      <c r="E438" s="1022"/>
      <c r="F438" s="1022"/>
      <c r="G438" s="1022"/>
      <c r="H438" s="1022"/>
      <c r="I438" s="1022"/>
      <c r="J438" s="1090"/>
      <c r="K438" s="712">
        <f>SUM(C438:J438)</f>
        <v>0</v>
      </c>
    </row>
    <row r="439" spans="1:11" ht="12.75" thickBot="1" x14ac:dyDescent="0.25">
      <c r="A439" s="1486" t="s">
        <v>560</v>
      </c>
      <c r="B439" s="1100">
        <v>2000</v>
      </c>
      <c r="C439" s="1098">
        <f>SUM(C437,C438)</f>
        <v>0</v>
      </c>
      <c r="D439" s="1098">
        <f t="shared" ref="D439:I439" si="48">SUM(D437,D438)</f>
        <v>0</v>
      </c>
      <c r="E439" s="1098">
        <f t="shared" si="48"/>
        <v>3000</v>
      </c>
      <c r="F439" s="1098">
        <f t="shared" si="48"/>
        <v>0</v>
      </c>
      <c r="G439" s="1098">
        <f t="shared" si="48"/>
        <v>0</v>
      </c>
      <c r="H439" s="1098">
        <f t="shared" si="48"/>
        <v>39000</v>
      </c>
      <c r="I439" s="1098">
        <f t="shared" si="48"/>
        <v>0</v>
      </c>
      <c r="J439" s="1090"/>
      <c r="K439" s="1098">
        <f>SUM(K437,K438)</f>
        <v>42000</v>
      </c>
    </row>
    <row r="440" spans="1:11" ht="12.75" thickTop="1" x14ac:dyDescent="0.2">
      <c r="A440" s="1241" t="s">
        <v>139</v>
      </c>
      <c r="B440" s="1242">
        <v>4000</v>
      </c>
      <c r="C440" s="1101"/>
      <c r="D440" s="1102"/>
      <c r="E440" s="1102"/>
      <c r="F440" s="1102"/>
      <c r="G440" s="1102"/>
      <c r="H440" s="1102"/>
      <c r="I440" s="1102"/>
      <c r="J440" s="1088"/>
      <c r="K440" s="1103"/>
    </row>
    <row r="441" spans="1:11" ht="12" x14ac:dyDescent="0.2">
      <c r="A441" s="1104" t="s">
        <v>704</v>
      </c>
      <c r="B441" s="1105">
        <v>4110</v>
      </c>
      <c r="C441" s="1090"/>
      <c r="D441" s="1090"/>
      <c r="E441" s="1090"/>
      <c r="F441" s="1090"/>
      <c r="G441" s="1090"/>
      <c r="H441" s="1106"/>
      <c r="I441" s="1107"/>
      <c r="J441" s="1090"/>
      <c r="K441" s="1108">
        <f>H441</f>
        <v>0</v>
      </c>
    </row>
    <row r="442" spans="1:11" ht="12" x14ac:dyDescent="0.2">
      <c r="A442" s="1104" t="s">
        <v>705</v>
      </c>
      <c r="B442" s="1105">
        <v>4120</v>
      </c>
      <c r="C442" s="1090"/>
      <c r="D442" s="1090"/>
      <c r="E442" s="1090"/>
      <c r="F442" s="1090"/>
      <c r="G442" s="1090"/>
      <c r="H442" s="1094"/>
      <c r="I442" s="1107"/>
      <c r="J442" s="1090"/>
      <c r="K442" s="1109">
        <f>H442</f>
        <v>0</v>
      </c>
    </row>
    <row r="443" spans="1:11" ht="12" x14ac:dyDescent="0.2">
      <c r="A443" s="1110" t="s">
        <v>761</v>
      </c>
      <c r="B443" s="1111">
        <v>4190</v>
      </c>
      <c r="C443" s="1090"/>
      <c r="D443" s="1090"/>
      <c r="E443" s="1090"/>
      <c r="F443" s="1090"/>
      <c r="G443" s="1090"/>
      <c r="H443" s="1112"/>
      <c r="I443" s="1113"/>
      <c r="J443" s="1090"/>
      <c r="K443" s="656">
        <f>H443</f>
        <v>0</v>
      </c>
    </row>
    <row r="444" spans="1:11" ht="12.75" thickBot="1" x14ac:dyDescent="0.25">
      <c r="A444" s="1095" t="s">
        <v>140</v>
      </c>
      <c r="B444" s="1114">
        <v>4000</v>
      </c>
      <c r="C444" s="1090"/>
      <c r="D444" s="1090"/>
      <c r="E444" s="1090"/>
      <c r="F444" s="1090"/>
      <c r="G444" s="1090"/>
      <c r="H444" s="1115">
        <f>SUM(H441:H443)</f>
        <v>0</v>
      </c>
      <c r="I444" s="1113"/>
      <c r="J444" s="1090"/>
      <c r="K444" s="1115">
        <f>SUM(K441:K443)</f>
        <v>0</v>
      </c>
    </row>
    <row r="445" spans="1:11" ht="12.75" thickTop="1" x14ac:dyDescent="0.2">
      <c r="A445" s="1235" t="s">
        <v>53</v>
      </c>
      <c r="B445" s="1243">
        <v>5000</v>
      </c>
      <c r="C445" s="1087"/>
      <c r="D445" s="1088"/>
      <c r="E445" s="1088"/>
      <c r="F445" s="1088"/>
      <c r="G445" s="1088"/>
      <c r="H445" s="1102"/>
      <c r="I445" s="1088"/>
      <c r="J445" s="1088"/>
      <c r="K445" s="1103"/>
    </row>
    <row r="446" spans="1:11" ht="12" x14ac:dyDescent="0.2">
      <c r="A446" s="1237" t="s">
        <v>212</v>
      </c>
      <c r="B446" s="1244">
        <v>5100</v>
      </c>
      <c r="C446" s="1090"/>
      <c r="D446" s="1090"/>
      <c r="E446" s="1090"/>
      <c r="F446" s="1090"/>
      <c r="G446" s="1090"/>
      <c r="H446" s="1090"/>
      <c r="I446" s="1090"/>
      <c r="J446" s="1090"/>
      <c r="K446" s="1090"/>
    </row>
    <row r="447" spans="1:11" ht="12" x14ac:dyDescent="0.2">
      <c r="A447" s="1091" t="s">
        <v>319</v>
      </c>
      <c r="B447" s="1116">
        <v>5110</v>
      </c>
      <c r="C447" s="1090"/>
      <c r="D447" s="1090"/>
      <c r="E447" s="1090"/>
      <c r="F447" s="1090"/>
      <c r="G447" s="1090"/>
      <c r="H447" s="1093"/>
      <c r="I447" s="1090"/>
      <c r="J447" s="1090"/>
      <c r="K447" s="447">
        <f>SUM(C447:J447)</f>
        <v>0</v>
      </c>
    </row>
    <row r="448" spans="1:11" ht="12" x14ac:dyDescent="0.2">
      <c r="A448" s="1117" t="s">
        <v>767</v>
      </c>
      <c r="B448" s="1118">
        <v>5150</v>
      </c>
      <c r="C448" s="1090"/>
      <c r="D448" s="1090"/>
      <c r="E448" s="1090"/>
      <c r="F448" s="1090"/>
      <c r="G448" s="1090"/>
      <c r="H448" s="1093"/>
      <c r="I448" s="1090"/>
      <c r="J448" s="1090"/>
      <c r="K448" s="447">
        <f>SUM(C448:J448)</f>
        <v>0</v>
      </c>
    </row>
    <row r="449" spans="1:11" ht="12.75" thickBot="1" x14ac:dyDescent="0.25">
      <c r="A449" s="1119" t="s">
        <v>50</v>
      </c>
      <c r="B449" s="1120">
        <v>5100</v>
      </c>
      <c r="C449" s="1090"/>
      <c r="D449" s="1090"/>
      <c r="E449" s="1090"/>
      <c r="F449" s="1090"/>
      <c r="G449" s="1090"/>
      <c r="H449" s="1115">
        <f>SUM(H447:H448)</f>
        <v>0</v>
      </c>
      <c r="I449" s="1090"/>
      <c r="J449" s="1090"/>
      <c r="K449" s="619">
        <f>SUM(K447:K448)</f>
        <v>0</v>
      </c>
    </row>
    <row r="450" spans="1:11" ht="12.75" thickTop="1" x14ac:dyDescent="0.2">
      <c r="A450" s="1245" t="s">
        <v>231</v>
      </c>
      <c r="B450" s="1246">
        <v>5200</v>
      </c>
      <c r="C450" s="1090"/>
      <c r="D450" s="1090"/>
      <c r="E450" s="1090"/>
      <c r="F450" s="1090"/>
      <c r="G450" s="1090"/>
      <c r="H450" s="1099"/>
      <c r="I450" s="1090"/>
      <c r="J450" s="1090"/>
      <c r="K450" s="942">
        <f>H450</f>
        <v>0</v>
      </c>
    </row>
    <row r="451" spans="1:11" ht="27" thickBot="1" x14ac:dyDescent="0.25">
      <c r="A451" s="1247" t="s">
        <v>778</v>
      </c>
      <c r="B451" s="1246">
        <v>5300</v>
      </c>
      <c r="C451" s="1090"/>
      <c r="D451" s="1090"/>
      <c r="E451" s="1090"/>
      <c r="F451" s="1090"/>
      <c r="G451" s="1090"/>
      <c r="H451" s="1094"/>
      <c r="I451" s="1090"/>
      <c r="J451" s="1090"/>
      <c r="K451" s="1121">
        <f>H451</f>
        <v>0</v>
      </c>
    </row>
    <row r="452" spans="1:11" ht="13.5" thickTop="1" thickBot="1" x14ac:dyDescent="0.25">
      <c r="A452" s="1095" t="s">
        <v>190</v>
      </c>
      <c r="B452" s="1114">
        <v>5000</v>
      </c>
      <c r="C452" s="1090"/>
      <c r="D452" s="1090"/>
      <c r="E452" s="1090"/>
      <c r="F452" s="1090"/>
      <c r="G452" s="1090"/>
      <c r="H452" s="1097">
        <f>SUM(H449:H451)</f>
        <v>0</v>
      </c>
      <c r="I452" s="1090"/>
      <c r="J452" s="1090"/>
      <c r="K452" s="1098">
        <f>SUM(K449:K451)</f>
        <v>0</v>
      </c>
    </row>
    <row r="453" spans="1:11" ht="13.5" thickTop="1" thickBot="1" x14ac:dyDescent="0.25">
      <c r="A453" s="1248" t="s">
        <v>414</v>
      </c>
      <c r="B453" s="1243">
        <v>6000</v>
      </c>
      <c r="C453" s="1090"/>
      <c r="D453" s="1090"/>
      <c r="E453" s="1090"/>
      <c r="F453" s="1090"/>
      <c r="G453" s="1090"/>
      <c r="H453" s="1122"/>
      <c r="I453" s="1090"/>
      <c r="J453" s="1090"/>
      <c r="K453" s="620">
        <f>SUM(C453:J453)</f>
        <v>0</v>
      </c>
    </row>
    <row r="454" spans="1:11" ht="13.5" thickTop="1" thickBot="1" x14ac:dyDescent="0.25">
      <c r="A454" s="1774" t="s">
        <v>490</v>
      </c>
      <c r="B454" s="1775"/>
      <c r="C454" s="1115">
        <f>SUM(C439)</f>
        <v>0</v>
      </c>
      <c r="D454" s="1115">
        <f>SUM(D439)</f>
        <v>0</v>
      </c>
      <c r="E454" s="1115">
        <f>SUM(E439)</f>
        <v>3000</v>
      </c>
      <c r="F454" s="1115">
        <f>SUM(F439)</f>
        <v>0</v>
      </c>
      <c r="G454" s="1115">
        <f>SUM(G439)</f>
        <v>0</v>
      </c>
      <c r="H454" s="1115">
        <f>SUM(H439,H444,H452,H453)</f>
        <v>39000</v>
      </c>
      <c r="I454" s="1115">
        <f>SUM(I439)</f>
        <v>0</v>
      </c>
      <c r="J454" s="1090"/>
      <c r="K454" s="1115">
        <f>SUM(K439,K444,K452,K453)</f>
        <v>42000</v>
      </c>
    </row>
    <row r="455" spans="1:11" ht="14.25" thickTop="1" thickBot="1" x14ac:dyDescent="0.25">
      <c r="A455" s="1776" t="s">
        <v>78</v>
      </c>
      <c r="B455" s="1777"/>
      <c r="C455" s="1123"/>
      <c r="D455" s="1123"/>
      <c r="E455" s="1124"/>
      <c r="F455" s="1124"/>
      <c r="G455" s="1124"/>
      <c r="H455" s="1124"/>
      <c r="I455" s="1124"/>
      <c r="J455" s="1125"/>
      <c r="K455" s="1126">
        <f>'EstRev 6-11'!K270-'EstExp 12-20'!K454</f>
        <v>-29145</v>
      </c>
    </row>
    <row r="456" spans="1:11" ht="9.75" thickTop="1" x14ac:dyDescent="0.15"/>
  </sheetData>
  <sheetProtection algorithmName="SHA-512" hashValue="qs+0l8OLN6zhLdWJWeh84LJApRTAH/sey94wtwTbelMSbn39LQLxMuzNrh7KDhjtiYMePeBFYmzNqodC42liow==" saltValue="Ekpo6eKIHm4760/AfQXpqg==" spinCount="100000" sheet="1" objects="1" scenarios="1"/>
  <mergeCells count="9">
    <mergeCell ref="A429:B429"/>
    <mergeCell ref="A430:B430"/>
    <mergeCell ref="A1:A2"/>
    <mergeCell ref="A455:B455"/>
    <mergeCell ref="A454:B454"/>
    <mergeCell ref="A299:B299"/>
    <mergeCell ref="A214:B214"/>
    <mergeCell ref="A179:B179"/>
    <mergeCell ref="A300:B300"/>
  </mergeCells>
  <phoneticPr fontId="5" type="noConversion"/>
  <dataValidations count="1">
    <dataValidation type="whole" allowBlank="1" showInputMessage="1" showErrorMessage="1" error="Please enter whole number.  Decimals are not allowed." sqref="H113 C38:J43 C46:J48 C51:J54 C57:J58 C61:J66 C69:J73 C75:J75 C77:J85 H87:H93 E103:H103 E95:H101 H115 H107:H111 C132:J132 C124:J130 H142 C134:J140 H152 H154 H161:H164 H167:H171 E175 H173:H175 H177 H146:H150 C184:J187 E199 H199 C189:J197 H203:H207 H213 H209:H211 D219:D232 D236:D241 D244:D246 D249:D260 D263:D264 D267:D273 D282 D284 D287:D288 D276:D280 H298 H292:H296 H315 C362:J364 E412:H418 C435:I436 H443 H447:H448 H450:H451 H453 E310:E313 C305:I306 C5:J33 C323:J350 C354:J359 C374:J375 C378:J383 C386:J390 C392:J392 C394:J402 H404:H410 E420:H420 H310:H313 J367:J369 C438:I438 C367:I371 H424:H426 H428" xr:uid="{00000000-0002-0000-0400-000000000000}">
      <formula1>-9999999999</formula1>
      <formula2>9999999999</formula2>
    </dataValidation>
  </dataValidations>
  <printOptions headings="1"/>
  <pageMargins left="0.25" right="0" top="0.44" bottom="0.35" header="0.19" footer="0.2"/>
  <pageSetup scale="74" firstPageNumber="12" fitToHeight="0" orientation="landscape" useFirstPageNumber="1" r:id="rId1"/>
  <headerFooter alignWithMargins="0">
    <oddHeader>&amp;LPage &amp;P&amp;C&amp;"Arial,Bold"&amp;9ESTIMATED DISBURSEMENTS/EXPENDITURES &amp;RPage &amp;P</oddHeader>
    <oddFooter>&amp;L&amp;8&amp;Z&amp;F&amp;R&amp;8&amp;D</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2:D55"/>
  <sheetViews>
    <sheetView showGridLines="0" zoomScale="120" zoomScaleNormal="120" workbookViewId="0">
      <selection activeCell="B7" sqref="B7"/>
    </sheetView>
  </sheetViews>
  <sheetFormatPr defaultRowHeight="12.75" x14ac:dyDescent="0.2"/>
  <cols>
    <col min="1" max="1" width="2.85546875" style="1256" customWidth="1"/>
    <col min="2" max="2" width="76.7109375" style="1256" customWidth="1"/>
    <col min="3" max="3" width="16" style="1256" customWidth="1"/>
    <col min="4" max="4" width="7.85546875" style="1256" customWidth="1"/>
    <col min="5" max="16384" width="9.140625" style="1256"/>
  </cols>
  <sheetData>
    <row r="2" spans="1:3" ht="13.5" thickBot="1" x14ac:dyDescent="0.25">
      <c r="A2" s="1265"/>
      <c r="B2" s="1266" t="s">
        <v>439</v>
      </c>
      <c r="C2" s="1255"/>
    </row>
    <row r="3" spans="1:3" ht="13.5" thickTop="1" x14ac:dyDescent="0.2">
      <c r="A3" s="1267"/>
      <c r="B3" s="1268"/>
      <c r="C3" s="1257"/>
    </row>
    <row r="4" spans="1:3" x14ac:dyDescent="0.2">
      <c r="A4" s="1269"/>
      <c r="B4" s="1270"/>
    </row>
    <row r="5" spans="1:3" x14ac:dyDescent="0.2">
      <c r="A5" s="1271">
        <v>1</v>
      </c>
      <c r="B5" s="1272"/>
    </row>
    <row r="6" spans="1:3" x14ac:dyDescent="0.2">
      <c r="A6" s="1271">
        <v>2</v>
      </c>
      <c r="B6" s="1272"/>
    </row>
    <row r="7" spans="1:3" x14ac:dyDescent="0.2">
      <c r="A7" s="1271">
        <v>3</v>
      </c>
      <c r="B7" s="1272"/>
    </row>
    <row r="8" spans="1:3" x14ac:dyDescent="0.2">
      <c r="A8" s="1271">
        <v>4</v>
      </c>
      <c r="B8" s="1272"/>
    </row>
    <row r="19" spans="4:4" x14ac:dyDescent="0.2">
      <c r="D19" s="1258"/>
    </row>
    <row r="51" spans="1:4" x14ac:dyDescent="0.2">
      <c r="D51" s="1259"/>
    </row>
    <row r="54" spans="1:4" ht="13.5" thickBot="1" x14ac:dyDescent="0.25">
      <c r="A54" s="1260"/>
      <c r="B54" s="1260"/>
      <c r="C54" s="1260"/>
    </row>
    <row r="55" spans="1:4" ht="13.5" thickTop="1" x14ac:dyDescent="0.2"/>
  </sheetData>
  <phoneticPr fontId="5" type="noConversion"/>
  <pageMargins left="0.55000000000000004" right="0.48" top="0.72" bottom="0.7" header="0.5" footer="0.5"/>
  <pageSetup firstPageNumber="21" orientation="portrait" useFirstPageNumber="1" r:id="rId1"/>
  <headerFooter alignWithMargins="0">
    <oddHeader>&amp;LPage &amp;P&amp;RPage &amp;P</oddHeader>
    <oddFooter>&amp;L&amp;8&amp;Z&amp;F&amp;R&amp;8&amp;D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F47"/>
  <sheetViews>
    <sheetView showGridLines="0" showZeros="0" zoomScale="125" zoomScaleNormal="125" workbookViewId="0">
      <selection activeCell="G5" sqref="G5"/>
    </sheetView>
  </sheetViews>
  <sheetFormatPr defaultRowHeight="12.75" x14ac:dyDescent="0.2"/>
  <cols>
    <col min="1" max="1" width="33.5703125" style="601" customWidth="1"/>
    <col min="2" max="6" width="16.7109375" style="601" customWidth="1"/>
    <col min="7" max="16384" width="9.140625" style="601"/>
  </cols>
  <sheetData>
    <row r="1" spans="1:6" s="1273" customFormat="1" ht="39.75" customHeight="1" x14ac:dyDescent="0.2">
      <c r="A1" s="1788" t="s">
        <v>918</v>
      </c>
      <c r="B1" s="1789"/>
      <c r="C1" s="1789"/>
      <c r="D1" s="1789"/>
      <c r="E1" s="1789"/>
      <c r="F1" s="1790"/>
    </row>
    <row r="2" spans="1:6" ht="33.75" x14ac:dyDescent="0.2">
      <c r="A2" s="416" t="s">
        <v>698</v>
      </c>
      <c r="B2" s="1274" t="s">
        <v>683</v>
      </c>
      <c r="C2" s="1274" t="s">
        <v>684</v>
      </c>
      <c r="D2" s="1274" t="s">
        <v>685</v>
      </c>
      <c r="E2" s="1274" t="s">
        <v>686</v>
      </c>
      <c r="F2" s="1274" t="s">
        <v>523</v>
      </c>
    </row>
    <row r="3" spans="1:6" s="1278" customFormat="1" x14ac:dyDescent="0.2">
      <c r="A3" s="1275" t="s">
        <v>521</v>
      </c>
      <c r="B3" s="1276">
        <f>'BudgetSum 2-4'!C9</f>
        <v>2312897</v>
      </c>
      <c r="C3" s="1276">
        <f>'BudgetSum 2-4'!D9</f>
        <v>306250</v>
      </c>
      <c r="D3" s="1276">
        <f>'BudgetSum 2-4'!F9</f>
        <v>222820</v>
      </c>
      <c r="E3" s="1276">
        <f>'BudgetSum 2-4'!I9</f>
        <v>12400</v>
      </c>
      <c r="F3" s="1277">
        <f>SUM(B3:E3)</f>
        <v>2854367</v>
      </c>
    </row>
    <row r="4" spans="1:6" s="1278" customFormat="1" ht="13.5" thickBot="1" x14ac:dyDescent="0.25">
      <c r="A4" s="1275" t="s">
        <v>522</v>
      </c>
      <c r="B4" s="1279">
        <f>'BudgetSum 2-4'!C19</f>
        <v>2258200</v>
      </c>
      <c r="C4" s="1279">
        <f>'BudgetSum 2-4'!D19</f>
        <v>306100</v>
      </c>
      <c r="D4" s="1279">
        <f>'BudgetSum 2-4'!F19</f>
        <v>193025</v>
      </c>
      <c r="E4" s="1280"/>
      <c r="F4" s="1281">
        <f>SUM(B4:E4)</f>
        <v>2757325</v>
      </c>
    </row>
    <row r="5" spans="1:6" s="1278" customFormat="1" ht="14.25" thickTop="1" thickBot="1" x14ac:dyDescent="0.25">
      <c r="A5" s="1282" t="s">
        <v>492</v>
      </c>
      <c r="B5" s="1283">
        <f>(B3-B4)</f>
        <v>54697</v>
      </c>
      <c r="C5" s="1283">
        <f>(C3-C4)</f>
        <v>150</v>
      </c>
      <c r="D5" s="1283">
        <f>(D3-D4)</f>
        <v>29795</v>
      </c>
      <c r="E5" s="1279">
        <f>(E3-E4)</f>
        <v>12400</v>
      </c>
      <c r="F5" s="1284">
        <f>SUM(F3-F4)</f>
        <v>97042</v>
      </c>
    </row>
    <row r="6" spans="1:6" s="1278" customFormat="1" ht="14.25" thickTop="1" thickBot="1" x14ac:dyDescent="0.25">
      <c r="A6" s="1285" t="s">
        <v>889</v>
      </c>
      <c r="B6" s="1286">
        <f>'BudgetSum 2-4'!C81</f>
        <v>1359874</v>
      </c>
      <c r="C6" s="1286">
        <f>'BudgetSum 2-4'!D81</f>
        <v>461491</v>
      </c>
      <c r="D6" s="1286">
        <f>'BudgetSum 2-4'!F81</f>
        <v>60723</v>
      </c>
      <c r="E6" s="1286">
        <f>'BudgetSum 2-4'!I81</f>
        <v>116529</v>
      </c>
      <c r="F6" s="1284">
        <f>SUM(B6:E6)</f>
        <v>1998617</v>
      </c>
    </row>
    <row r="7" spans="1:6" ht="50.25" customHeight="1" thickTop="1" x14ac:dyDescent="0.2">
      <c r="C7" s="1792" t="str">
        <f>IF(AND(F5&lt;0,F6&gt;=0,ABS(F5*3)&gt;ABS(F6)),A15,IF(AND(F5&lt;0,F6&gt;0,ABS(F5*3)&lt;=ABS(F6)),A16,IF(AND(F5&lt;0,F6&lt;0),A15,IF(F6=0,A18,A17))))</f>
        <v>Balanced budget, no deficit reduction plan is required.</v>
      </c>
      <c r="D7" s="1793"/>
      <c r="E7" s="1793"/>
      <c r="F7" s="1794"/>
    </row>
    <row r="8" spans="1:6" ht="36.75" customHeight="1" x14ac:dyDescent="0.2">
      <c r="A8" s="1795" t="s">
        <v>890</v>
      </c>
      <c r="B8" s="1796"/>
      <c r="C8" s="1796"/>
      <c r="D8" s="1796"/>
      <c r="E8" s="1797"/>
    </row>
    <row r="9" spans="1:6" ht="3.75" customHeight="1" x14ac:dyDescent="0.2">
      <c r="A9" s="1287"/>
      <c r="B9" s="1288"/>
      <c r="C9" s="1288"/>
      <c r="D9" s="1288"/>
      <c r="E9" s="1289"/>
    </row>
    <row r="10" spans="1:6" ht="25.5" customHeight="1" x14ac:dyDescent="0.2">
      <c r="A10" s="1798" t="s">
        <v>783</v>
      </c>
      <c r="B10" s="1799"/>
      <c r="C10" s="1799"/>
      <c r="D10" s="1799"/>
      <c r="E10" s="1799"/>
      <c r="F10" s="1290"/>
    </row>
    <row r="11" spans="1:6" ht="0.75" customHeight="1" x14ac:dyDescent="0.2">
      <c r="A11" s="1291"/>
      <c r="B11" s="1292"/>
      <c r="C11" s="1292"/>
      <c r="D11" s="1292"/>
      <c r="E11" s="1292"/>
      <c r="F11" s="1290"/>
    </row>
    <row r="12" spans="1:6" ht="26.25" customHeight="1" x14ac:dyDescent="0.2">
      <c r="A12" s="1800" t="s">
        <v>891</v>
      </c>
      <c r="B12" s="1799"/>
      <c r="C12" s="1799"/>
      <c r="D12" s="1799"/>
      <c r="E12" s="1799"/>
      <c r="F12" s="1290"/>
    </row>
    <row r="13" spans="1:6" x14ac:dyDescent="0.2">
      <c r="A13" s="1293" t="s">
        <v>232</v>
      </c>
      <c r="B13" s="1294"/>
      <c r="C13" s="1294"/>
      <c r="D13" s="1294"/>
      <c r="E13" s="1295"/>
      <c r="F13" s="1290"/>
    </row>
    <row r="14" spans="1:6" ht="30.75" hidden="1" customHeight="1" x14ac:dyDescent="0.2">
      <c r="A14" s="1296"/>
      <c r="B14" s="1297"/>
      <c r="C14" s="1297"/>
      <c r="D14" s="1297"/>
      <c r="E14" s="1290"/>
      <c r="F14" s="1290"/>
    </row>
    <row r="15" spans="1:6" ht="40.5" hidden="1" customHeight="1" x14ac:dyDescent="0.2">
      <c r="A15" s="1791" t="s">
        <v>784</v>
      </c>
      <c r="B15" s="1791"/>
      <c r="C15" s="1791"/>
      <c r="D15" s="1791"/>
      <c r="E15" s="1791"/>
      <c r="F15" s="601" t="s">
        <v>886</v>
      </c>
    </row>
    <row r="16" spans="1:6" ht="40.5" hidden="1" customHeight="1" x14ac:dyDescent="0.2">
      <c r="A16" s="601" t="s">
        <v>471</v>
      </c>
      <c r="F16" s="634" t="s">
        <v>242</v>
      </c>
    </row>
    <row r="17" spans="1:6" ht="40.5" hidden="1" customHeight="1" x14ac:dyDescent="0.2">
      <c r="A17" s="601" t="s">
        <v>472</v>
      </c>
      <c r="F17" s="601" t="s">
        <v>240</v>
      </c>
    </row>
    <row r="18" spans="1:6" ht="27.75" hidden="1" customHeight="1" x14ac:dyDescent="0.2">
      <c r="A18" s="601" t="s">
        <v>380</v>
      </c>
      <c r="F18" s="601" t="s">
        <v>241</v>
      </c>
    </row>
    <row r="19" spans="1:6" ht="14.25" hidden="1" customHeight="1" x14ac:dyDescent="0.2"/>
    <row r="20" spans="1:6" x14ac:dyDescent="0.2">
      <c r="B20" s="1298"/>
    </row>
    <row r="47" spans="3:3" x14ac:dyDescent="0.2">
      <c r="C47" s="634"/>
    </row>
  </sheetData>
  <sheetProtection algorithmName="SHA-512" hashValue="tNIR9ECpShLgoMc1LAqZdFFZJoDgbrzCLI/5Jjbn4C3Ch+TRAxDhfR68rPTBJ8pBZLerfuSVkMYXV16/BpMiSg==" saltValue="8imE9Rm2G2M6qE8O2IpyMg==" spinCount="100000" sheet="1" objects="1" scenarios="1"/>
  <mergeCells count="6">
    <mergeCell ref="A1:F1"/>
    <mergeCell ref="A15:E15"/>
    <mergeCell ref="C7:F7"/>
    <mergeCell ref="A8:E8"/>
    <mergeCell ref="A10:E10"/>
    <mergeCell ref="A12:E12"/>
  </mergeCells>
  <phoneticPr fontId="5" type="noConversion"/>
  <printOptions headings="1"/>
  <pageMargins left="0.75" right="0.75" top="1" bottom="1" header="0.5" footer="0.5"/>
  <pageSetup firstPageNumber="22" fitToHeight="0" orientation="landscape" useFirstPageNumber="1" r:id="rId1"/>
  <headerFooter alignWithMargins="0">
    <oddHeader>&amp;LPage &amp;P&amp;RPage &amp;P</oddHeader>
    <oddFooter>&amp;L&amp;8&amp;Z&amp;F&amp;R&amp;8&amp;D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Z51"/>
  <sheetViews>
    <sheetView showGridLines="0" zoomScaleNormal="100" workbookViewId="0">
      <pane xSplit="2" ySplit="6" topLeftCell="C7" activePane="bottomRight" state="frozenSplit"/>
      <selection pane="topRight"/>
      <selection pane="bottomLeft"/>
      <selection pane="bottomRight" activeCell="S19" sqref="S19"/>
    </sheetView>
  </sheetViews>
  <sheetFormatPr defaultRowHeight="12.75" x14ac:dyDescent="0.2"/>
  <cols>
    <col min="1" max="1" width="46.28515625" style="1360" customWidth="1"/>
    <col min="2" max="2" width="5.42578125" style="351" customWidth="1"/>
    <col min="3" max="22" width="13.7109375" style="351" customWidth="1"/>
    <col min="23" max="26" width="14.7109375" style="351" customWidth="1"/>
    <col min="27" max="27" width="2.7109375" style="351" customWidth="1"/>
    <col min="28" max="16384" width="9.140625" style="351"/>
  </cols>
  <sheetData>
    <row r="1" spans="1:26" ht="22.35" customHeight="1" x14ac:dyDescent="0.2">
      <c r="A1" s="1299" t="s">
        <v>919</v>
      </c>
      <c r="B1" s="1300"/>
      <c r="C1" s="1801" t="s">
        <v>234</v>
      </c>
      <c r="D1" s="1802"/>
      <c r="E1" s="1802"/>
      <c r="F1" s="1802"/>
      <c r="G1" s="1803"/>
      <c r="H1" s="1301"/>
      <c r="I1" s="1302"/>
      <c r="J1" s="1302"/>
      <c r="K1" s="1302"/>
      <c r="L1" s="1303"/>
      <c r="M1" s="1304"/>
      <c r="N1" s="1304"/>
      <c r="O1" s="1304"/>
      <c r="P1" s="1304"/>
      <c r="Q1" s="1304"/>
      <c r="R1" s="1301"/>
      <c r="S1" s="1302"/>
      <c r="T1" s="1302"/>
      <c r="U1" s="1302"/>
      <c r="V1" s="1303"/>
      <c r="W1" s="1801" t="s">
        <v>504</v>
      </c>
      <c r="X1" s="1802"/>
      <c r="Y1" s="1802"/>
      <c r="Z1" s="1803"/>
    </row>
    <row r="2" spans="1:26" ht="11.25" customHeight="1" x14ac:dyDescent="0.2">
      <c r="A2" s="1305"/>
      <c r="B2" s="1306"/>
      <c r="C2" s="1816" t="s">
        <v>503</v>
      </c>
      <c r="D2" s="1817"/>
      <c r="E2" s="1817"/>
      <c r="F2" s="1817"/>
      <c r="G2" s="1818"/>
      <c r="H2" s="1806" t="s">
        <v>503</v>
      </c>
      <c r="I2" s="1807"/>
      <c r="J2" s="1807"/>
      <c r="K2" s="1807"/>
      <c r="L2" s="1808"/>
      <c r="M2" s="1816" t="s">
        <v>503</v>
      </c>
      <c r="N2" s="1817"/>
      <c r="O2" s="1817"/>
      <c r="P2" s="1817"/>
      <c r="Q2" s="1818"/>
      <c r="R2" s="1806" t="s">
        <v>503</v>
      </c>
      <c r="S2" s="1807"/>
      <c r="T2" s="1807"/>
      <c r="U2" s="1807"/>
      <c r="V2" s="1808"/>
      <c r="W2" s="1819" t="s">
        <v>505</v>
      </c>
      <c r="X2" s="1820"/>
      <c r="Y2" s="1820"/>
      <c r="Z2" s="1821"/>
    </row>
    <row r="3" spans="1:26" x14ac:dyDescent="0.2">
      <c r="A3" s="1307">
        <f>Cover!G14</f>
        <v>1086002026</v>
      </c>
      <c r="B3" s="1308"/>
      <c r="C3" s="1813" t="s">
        <v>713</v>
      </c>
      <c r="D3" s="1814"/>
      <c r="E3" s="1814"/>
      <c r="F3" s="1814"/>
      <c r="G3" s="1815"/>
      <c r="H3" s="1809" t="s">
        <v>716</v>
      </c>
      <c r="I3" s="1810"/>
      <c r="J3" s="1810"/>
      <c r="K3" s="1810"/>
      <c r="L3" s="1811"/>
      <c r="M3" s="1824" t="s">
        <v>845</v>
      </c>
      <c r="N3" s="1814"/>
      <c r="O3" s="1814"/>
      <c r="P3" s="1814"/>
      <c r="Q3" s="1815"/>
      <c r="R3" s="1809" t="s">
        <v>892</v>
      </c>
      <c r="S3" s="1810"/>
      <c r="T3" s="1810"/>
      <c r="U3" s="1810"/>
      <c r="V3" s="1811"/>
      <c r="W3" s="1819" t="s">
        <v>503</v>
      </c>
      <c r="X3" s="1820"/>
      <c r="Y3" s="1820"/>
      <c r="Z3" s="1821"/>
    </row>
    <row r="4" spans="1:26" ht="14.1" customHeight="1" x14ac:dyDescent="0.2">
      <c r="A4" s="1309" t="s">
        <v>518</v>
      </c>
      <c r="B4" s="1310"/>
      <c r="C4" s="1311"/>
      <c r="D4" s="1311"/>
      <c r="E4" s="1311"/>
      <c r="F4" s="1311"/>
      <c r="G4" s="1311"/>
      <c r="H4" s="1312"/>
      <c r="I4" s="1313"/>
      <c r="J4" s="1812"/>
      <c r="K4" s="1812"/>
      <c r="L4" s="1314"/>
      <c r="M4" s="1315"/>
      <c r="N4" s="1315"/>
      <c r="O4" s="1816"/>
      <c r="P4" s="1816"/>
      <c r="Q4" s="1315"/>
      <c r="R4" s="1312"/>
      <c r="S4" s="1313"/>
      <c r="T4" s="1812"/>
      <c r="U4" s="1812"/>
      <c r="V4" s="1314"/>
      <c r="W4" s="1804" t="s">
        <v>538</v>
      </c>
      <c r="X4" s="1805"/>
      <c r="Y4" s="1316"/>
      <c r="Z4" s="1317"/>
    </row>
    <row r="5" spans="1:26" ht="16.5" customHeight="1" x14ac:dyDescent="0.2">
      <c r="A5" s="1366" t="str">
        <f>Cover!G13</f>
        <v>Scott-Morgan CUSD #2</v>
      </c>
      <c r="B5" s="1367"/>
      <c r="C5" s="1318"/>
      <c r="D5" s="1318"/>
      <c r="E5" s="1318"/>
      <c r="F5" s="1318"/>
      <c r="G5" s="1318"/>
      <c r="H5" s="1319"/>
      <c r="I5" s="1320"/>
      <c r="J5" s="1320"/>
      <c r="K5" s="1320"/>
      <c r="L5" s="1321"/>
      <c r="M5" s="1318"/>
      <c r="N5" s="1318"/>
      <c r="O5" s="1318"/>
      <c r="P5" s="1318"/>
      <c r="Q5" s="1318"/>
      <c r="R5" s="1319"/>
      <c r="S5" s="1320"/>
      <c r="T5" s="1320"/>
      <c r="U5" s="1320"/>
      <c r="V5" s="1321"/>
      <c r="W5" s="1318"/>
      <c r="X5" s="1322"/>
      <c r="Y5" s="1323" t="s">
        <v>332</v>
      </c>
      <c r="Z5" s="1324"/>
    </row>
    <row r="6" spans="1:26" ht="36" x14ac:dyDescent="0.2">
      <c r="A6" s="1325" t="s">
        <v>786</v>
      </c>
      <c r="B6" s="1326"/>
      <c r="C6" s="1327" t="s">
        <v>519</v>
      </c>
      <c r="D6" s="1327" t="s">
        <v>520</v>
      </c>
      <c r="E6" s="1327" t="s">
        <v>524</v>
      </c>
      <c r="F6" s="1327" t="s">
        <v>525</v>
      </c>
      <c r="G6" s="1327" t="s">
        <v>253</v>
      </c>
      <c r="H6" s="1327" t="s">
        <v>519</v>
      </c>
      <c r="I6" s="1327" t="s">
        <v>520</v>
      </c>
      <c r="J6" s="1327" t="s">
        <v>524</v>
      </c>
      <c r="K6" s="1327" t="s">
        <v>525</v>
      </c>
      <c r="L6" s="1327" t="s">
        <v>253</v>
      </c>
      <c r="M6" s="1364" t="s">
        <v>519</v>
      </c>
      <c r="N6" s="1364" t="s">
        <v>520</v>
      </c>
      <c r="O6" s="1364" t="s">
        <v>524</v>
      </c>
      <c r="P6" s="1364" t="s">
        <v>525</v>
      </c>
      <c r="Q6" s="1364" t="s">
        <v>253</v>
      </c>
      <c r="R6" s="1364" t="s">
        <v>519</v>
      </c>
      <c r="S6" s="1364" t="s">
        <v>520</v>
      </c>
      <c r="T6" s="1364" t="s">
        <v>524</v>
      </c>
      <c r="U6" s="1364" t="s">
        <v>525</v>
      </c>
      <c r="V6" s="1365" t="s">
        <v>253</v>
      </c>
      <c r="W6" s="1365" t="s">
        <v>713</v>
      </c>
      <c r="X6" s="1364" t="s">
        <v>716</v>
      </c>
      <c r="Y6" s="1364" t="s">
        <v>845</v>
      </c>
      <c r="Z6" s="1364" t="s">
        <v>892</v>
      </c>
    </row>
    <row r="7" spans="1:26" ht="23.1" customHeight="1" x14ac:dyDescent="0.2">
      <c r="A7" s="1822" t="s">
        <v>785</v>
      </c>
      <c r="B7" s="1823"/>
      <c r="C7" s="1328">
        <f>'BudgetSum 2-4'!C3</f>
        <v>1305177</v>
      </c>
      <c r="D7" s="1328">
        <f>'BudgetSum 2-4'!D3</f>
        <v>461341</v>
      </c>
      <c r="E7" s="1328">
        <f>'BudgetSum 2-4'!F3</f>
        <v>30928</v>
      </c>
      <c r="F7" s="1328">
        <f>'BudgetSum 2-4'!I3</f>
        <v>104129</v>
      </c>
      <c r="G7" s="1328">
        <f>SUM(C7:F7)</f>
        <v>1901575</v>
      </c>
      <c r="H7" s="1328">
        <f>C27</f>
        <v>1359874</v>
      </c>
      <c r="I7" s="1328">
        <f>D27</f>
        <v>461491</v>
      </c>
      <c r="J7" s="1328">
        <f>E27</f>
        <v>60723</v>
      </c>
      <c r="K7" s="1328">
        <f>F27</f>
        <v>116529</v>
      </c>
      <c r="L7" s="1328">
        <f>SUM(H7:K7)</f>
        <v>1998617</v>
      </c>
      <c r="M7" s="1328">
        <f>H27</f>
        <v>1359874</v>
      </c>
      <c r="N7" s="1328">
        <f>I27</f>
        <v>461491</v>
      </c>
      <c r="O7" s="1328">
        <f>J27</f>
        <v>60723</v>
      </c>
      <c r="P7" s="1328">
        <f>K27</f>
        <v>116529</v>
      </c>
      <c r="Q7" s="1328">
        <f>SUM(M7:P7)</f>
        <v>1998617</v>
      </c>
      <c r="R7" s="1328">
        <f>M27</f>
        <v>1359874</v>
      </c>
      <c r="S7" s="1328">
        <f>N27</f>
        <v>461491</v>
      </c>
      <c r="T7" s="1328">
        <f>O27</f>
        <v>60723</v>
      </c>
      <c r="U7" s="1328">
        <f>P27</f>
        <v>116529</v>
      </c>
      <c r="V7" s="1328">
        <f>SUM(R7:U7)</f>
        <v>1998617</v>
      </c>
      <c r="W7" s="1328">
        <f>G7</f>
        <v>1901575</v>
      </c>
      <c r="X7" s="1328">
        <f>L7</f>
        <v>1998617</v>
      </c>
      <c r="Y7" s="1328">
        <f>Q7</f>
        <v>1998617</v>
      </c>
      <c r="Z7" s="1328">
        <f>V7</f>
        <v>1998617</v>
      </c>
    </row>
    <row r="8" spans="1:26" ht="16.7" customHeight="1" x14ac:dyDescent="0.2">
      <c r="A8" s="1329" t="s">
        <v>539</v>
      </c>
      <c r="B8" s="1330" t="s">
        <v>703</v>
      </c>
      <c r="C8" s="1331"/>
      <c r="D8" s="1331"/>
      <c r="E8" s="1331"/>
      <c r="F8" s="1331"/>
      <c r="G8" s="1331"/>
      <c r="H8" s="1332"/>
      <c r="I8" s="1332"/>
      <c r="J8" s="1332"/>
      <c r="K8" s="1332"/>
      <c r="L8" s="1332"/>
      <c r="M8" s="1332"/>
      <c r="N8" s="1332"/>
      <c r="O8" s="1332"/>
      <c r="P8" s="1332"/>
      <c r="Q8" s="1332"/>
      <c r="R8" s="1332"/>
      <c r="S8" s="1332"/>
      <c r="T8" s="1332"/>
      <c r="U8" s="1332"/>
      <c r="V8" s="1332"/>
      <c r="W8" s="1332"/>
      <c r="X8" s="1333"/>
      <c r="Y8" s="1333"/>
      <c r="Z8" s="1333"/>
    </row>
    <row r="9" spans="1:26" ht="15.75" customHeight="1" x14ac:dyDescent="0.2">
      <c r="A9" s="1334" t="s">
        <v>331</v>
      </c>
      <c r="B9" s="1335">
        <v>1000</v>
      </c>
      <c r="C9" s="1336">
        <f>'BudgetSum 2-4'!C5</f>
        <v>882597</v>
      </c>
      <c r="D9" s="1336">
        <f>'BudgetSum 2-4'!D5</f>
        <v>256250</v>
      </c>
      <c r="E9" s="1336">
        <f>'BudgetSum 2-4'!F5</f>
        <v>53320</v>
      </c>
      <c r="F9" s="1336">
        <f>'BudgetSum 2-4'!I5</f>
        <v>12400</v>
      </c>
      <c r="G9" s="1336">
        <f>SUM(C9:F9)</f>
        <v>1204567</v>
      </c>
      <c r="H9" s="1337"/>
      <c r="I9" s="1337"/>
      <c r="J9" s="1337"/>
      <c r="K9" s="1337"/>
      <c r="L9" s="1338">
        <f t="shared" ref="L9:L21" si="0">SUM(H9:K9)</f>
        <v>0</v>
      </c>
      <c r="M9" s="1337"/>
      <c r="N9" s="1337"/>
      <c r="O9" s="1337"/>
      <c r="P9" s="1337"/>
      <c r="Q9" s="1338">
        <f>SUM(M9:P9)</f>
        <v>0</v>
      </c>
      <c r="R9" s="1337"/>
      <c r="S9" s="1337"/>
      <c r="T9" s="1337"/>
      <c r="U9" s="1337"/>
      <c r="V9" s="1338">
        <f>SUM(R9:U9)</f>
        <v>0</v>
      </c>
      <c r="W9" s="1338">
        <f>G9</f>
        <v>1204567</v>
      </c>
      <c r="X9" s="1338">
        <f>L9</f>
        <v>0</v>
      </c>
      <c r="Y9" s="1338">
        <f>Q9</f>
        <v>0</v>
      </c>
      <c r="Z9" s="1338">
        <f>V9</f>
        <v>0</v>
      </c>
    </row>
    <row r="10" spans="1:26" ht="27" customHeight="1" x14ac:dyDescent="0.2">
      <c r="A10" s="1334" t="s">
        <v>831</v>
      </c>
      <c r="B10" s="1335">
        <v>2000</v>
      </c>
      <c r="C10" s="1328">
        <f>'BudgetSum 2-4'!C6</f>
        <v>0</v>
      </c>
      <c r="D10" s="1328">
        <f>'BudgetSum 2-4'!D6</f>
        <v>0</v>
      </c>
      <c r="E10" s="1328">
        <f>'BudgetSum 2-4'!F6</f>
        <v>0</v>
      </c>
      <c r="F10" s="1339"/>
      <c r="G10" s="1328">
        <f>SUM(C10:F10)</f>
        <v>0</v>
      </c>
      <c r="H10" s="1340"/>
      <c r="I10" s="1340"/>
      <c r="J10" s="1340"/>
      <c r="K10" s="1340"/>
      <c r="L10" s="1328">
        <f t="shared" si="0"/>
        <v>0</v>
      </c>
      <c r="M10" s="1340"/>
      <c r="N10" s="1340"/>
      <c r="O10" s="1340"/>
      <c r="P10" s="1340"/>
      <c r="Q10" s="1328">
        <f>SUM(M10:P10)</f>
        <v>0</v>
      </c>
      <c r="R10" s="1340"/>
      <c r="S10" s="1340"/>
      <c r="T10" s="1340"/>
      <c r="U10" s="1340"/>
      <c r="V10" s="1328">
        <f>SUM(R10:U10)</f>
        <v>0</v>
      </c>
      <c r="W10" s="1328">
        <f>G10</f>
        <v>0</v>
      </c>
      <c r="X10" s="1328">
        <f>L10</f>
        <v>0</v>
      </c>
      <c r="Y10" s="1328">
        <f>Q10</f>
        <v>0</v>
      </c>
      <c r="Z10" s="1328">
        <f>V10</f>
        <v>0</v>
      </c>
    </row>
    <row r="11" spans="1:26" ht="15.75" customHeight="1" x14ac:dyDescent="0.2">
      <c r="A11" s="1334" t="s">
        <v>500</v>
      </c>
      <c r="B11" s="1335">
        <v>3000</v>
      </c>
      <c r="C11" s="1338">
        <f>'BudgetSum 2-4'!C7</f>
        <v>944300</v>
      </c>
      <c r="D11" s="1338">
        <f>'BudgetSum 2-4'!D7</f>
        <v>50000</v>
      </c>
      <c r="E11" s="1338">
        <f>'BudgetSum 2-4'!F7</f>
        <v>169500</v>
      </c>
      <c r="F11" s="1338">
        <f>'BudgetSum 2-4'!I7</f>
        <v>0</v>
      </c>
      <c r="G11" s="1338">
        <f>SUM(C11:F11)</f>
        <v>1163800</v>
      </c>
      <c r="H11" s="1337"/>
      <c r="I11" s="1337"/>
      <c r="J11" s="1337"/>
      <c r="K11" s="1337"/>
      <c r="L11" s="1338">
        <f t="shared" si="0"/>
        <v>0</v>
      </c>
      <c r="M11" s="1337"/>
      <c r="N11" s="1337"/>
      <c r="O11" s="1337"/>
      <c r="P11" s="1337"/>
      <c r="Q11" s="1338">
        <f>SUM(M11:P11)</f>
        <v>0</v>
      </c>
      <c r="R11" s="1337"/>
      <c r="S11" s="1337"/>
      <c r="T11" s="1337"/>
      <c r="U11" s="1337"/>
      <c r="V11" s="1338">
        <f>SUM(R11:U11)</f>
        <v>0</v>
      </c>
      <c r="W11" s="1338">
        <f>G11</f>
        <v>1163800</v>
      </c>
      <c r="X11" s="1338">
        <f>L11</f>
        <v>0</v>
      </c>
      <c r="Y11" s="1338">
        <f>Q11</f>
        <v>0</v>
      </c>
      <c r="Z11" s="1338">
        <f>V11</f>
        <v>0</v>
      </c>
    </row>
    <row r="12" spans="1:26" ht="15.75" customHeight="1" x14ac:dyDescent="0.2">
      <c r="A12" s="1334" t="s">
        <v>501</v>
      </c>
      <c r="B12" s="1335">
        <v>4000</v>
      </c>
      <c r="C12" s="1341">
        <f>'BudgetSum 2-4'!C8</f>
        <v>486000</v>
      </c>
      <c r="D12" s="1341">
        <f>'BudgetSum 2-4'!D8</f>
        <v>0</v>
      </c>
      <c r="E12" s="1341">
        <f>'BudgetSum 2-4'!F8</f>
        <v>0</v>
      </c>
      <c r="F12" s="1341">
        <f>'BudgetSum 2-4'!I8</f>
        <v>0</v>
      </c>
      <c r="G12" s="1341">
        <f>SUM(C12:F12)</f>
        <v>486000</v>
      </c>
      <c r="H12" s="1337"/>
      <c r="I12" s="1337"/>
      <c r="J12" s="1337"/>
      <c r="K12" s="1337"/>
      <c r="L12" s="1338">
        <f t="shared" si="0"/>
        <v>0</v>
      </c>
      <c r="M12" s="1337"/>
      <c r="N12" s="1337"/>
      <c r="O12" s="1337"/>
      <c r="P12" s="1337"/>
      <c r="Q12" s="1338">
        <f>SUM(M12:P12)</f>
        <v>0</v>
      </c>
      <c r="R12" s="1337"/>
      <c r="S12" s="1337"/>
      <c r="T12" s="1337"/>
      <c r="U12" s="1337"/>
      <c r="V12" s="1338">
        <f>SUM(R12:U12)</f>
        <v>0</v>
      </c>
      <c r="W12" s="1338">
        <f>G12</f>
        <v>486000</v>
      </c>
      <c r="X12" s="1338">
        <f>L12</f>
        <v>0</v>
      </c>
      <c r="Y12" s="1338">
        <f>Q12</f>
        <v>0</v>
      </c>
      <c r="Z12" s="1338">
        <f>V12</f>
        <v>0</v>
      </c>
    </row>
    <row r="13" spans="1:26" ht="13.5" thickBot="1" x14ac:dyDescent="0.25">
      <c r="A13" s="1829" t="s">
        <v>499</v>
      </c>
      <c r="B13" s="1830"/>
      <c r="C13" s="1342">
        <f>SUM(C9:C12)</f>
        <v>2312897</v>
      </c>
      <c r="D13" s="1342">
        <f>SUM(D9:D12)</f>
        <v>306250</v>
      </c>
      <c r="E13" s="1342">
        <f>SUM(E9:E12)</f>
        <v>222820</v>
      </c>
      <c r="F13" s="1342">
        <f>SUM(F9:F12)</f>
        <v>12400</v>
      </c>
      <c r="G13" s="1342">
        <f>SUM(C13:F13)</f>
        <v>2854367</v>
      </c>
      <c r="H13" s="1342">
        <f>SUM(H9:H12)</f>
        <v>0</v>
      </c>
      <c r="I13" s="1342">
        <f>SUM(I9:I12)</f>
        <v>0</v>
      </c>
      <c r="J13" s="1342">
        <f>SUM(J9:J12)</f>
        <v>0</v>
      </c>
      <c r="K13" s="1342">
        <f>SUM(K9:K12)</f>
        <v>0</v>
      </c>
      <c r="L13" s="1342">
        <f t="shared" si="0"/>
        <v>0</v>
      </c>
      <c r="M13" s="1342">
        <f>SUM(M9:M12)</f>
        <v>0</v>
      </c>
      <c r="N13" s="1342">
        <f>SUM(N9:N12)</f>
        <v>0</v>
      </c>
      <c r="O13" s="1342">
        <f>SUM(O9:O12)</f>
        <v>0</v>
      </c>
      <c r="P13" s="1342">
        <f>SUM(P9:P12)</f>
        <v>0</v>
      </c>
      <c r="Q13" s="1342">
        <f>SUM(M13:P13)</f>
        <v>0</v>
      </c>
      <c r="R13" s="1342">
        <f>SUM(R9:R12)</f>
        <v>0</v>
      </c>
      <c r="S13" s="1342">
        <f>SUM(S9:S12)</f>
        <v>0</v>
      </c>
      <c r="T13" s="1342">
        <f>SUM(T9:T12)</f>
        <v>0</v>
      </c>
      <c r="U13" s="1342">
        <f>SUM(U9:U12)</f>
        <v>0</v>
      </c>
      <c r="V13" s="1342">
        <f>SUM(R13:U13)</f>
        <v>0</v>
      </c>
      <c r="W13" s="1342">
        <f>G13</f>
        <v>2854367</v>
      </c>
      <c r="X13" s="1342">
        <f>L13</f>
        <v>0</v>
      </c>
      <c r="Y13" s="1342">
        <f>Q13</f>
        <v>0</v>
      </c>
      <c r="Z13" s="1342">
        <f>V13</f>
        <v>0</v>
      </c>
    </row>
    <row r="14" spans="1:26" ht="16.7" customHeight="1" thickTop="1" x14ac:dyDescent="0.2">
      <c r="A14" s="1343" t="s">
        <v>286</v>
      </c>
      <c r="B14" s="1344" t="s">
        <v>497</v>
      </c>
      <c r="C14" s="1345"/>
      <c r="D14" s="1345"/>
      <c r="E14" s="1345"/>
      <c r="F14" s="1345"/>
      <c r="G14" s="1345"/>
      <c r="H14" s="1345"/>
      <c r="I14" s="1345"/>
      <c r="J14" s="1345"/>
      <c r="K14" s="1345"/>
      <c r="L14" s="1345"/>
      <c r="M14" s="1345"/>
      <c r="N14" s="1345"/>
      <c r="O14" s="1345"/>
      <c r="P14" s="1345"/>
      <c r="Q14" s="1345"/>
      <c r="R14" s="1345"/>
      <c r="S14" s="1345"/>
      <c r="T14" s="1345"/>
      <c r="U14" s="1345"/>
      <c r="V14" s="1345"/>
      <c r="W14" s="1345"/>
      <c r="X14" s="1333"/>
      <c r="Y14" s="1333"/>
      <c r="Z14" s="1333"/>
    </row>
    <row r="15" spans="1:26" ht="15.75" customHeight="1" x14ac:dyDescent="0.2">
      <c r="A15" s="1334" t="s">
        <v>267</v>
      </c>
      <c r="B15" s="1335">
        <v>1000</v>
      </c>
      <c r="C15" s="1338">
        <f>'BudgetSum 2-4'!C13</f>
        <v>1405300</v>
      </c>
      <c r="D15" s="1346"/>
      <c r="E15" s="1346"/>
      <c r="F15" s="1346"/>
      <c r="G15" s="1338">
        <f t="shared" ref="G15:G21" si="1">SUM(C15:F15)</f>
        <v>1405300</v>
      </c>
      <c r="H15" s="1337"/>
      <c r="I15" s="1346"/>
      <c r="J15" s="1346"/>
      <c r="K15" s="1346"/>
      <c r="L15" s="1338">
        <f t="shared" si="0"/>
        <v>0</v>
      </c>
      <c r="M15" s="1337"/>
      <c r="N15" s="1346"/>
      <c r="O15" s="1346"/>
      <c r="P15" s="1346"/>
      <c r="Q15" s="1338">
        <f t="shared" ref="Q15:Q21" si="2">SUM(M15:P15)</f>
        <v>0</v>
      </c>
      <c r="R15" s="1337"/>
      <c r="S15" s="1346"/>
      <c r="T15" s="1346"/>
      <c r="U15" s="1346"/>
      <c r="V15" s="1338">
        <f t="shared" ref="V15:V21" si="3">SUM(R15:U15)</f>
        <v>0</v>
      </c>
      <c r="W15" s="1338">
        <f t="shared" ref="W15:W22" si="4">G15</f>
        <v>1405300</v>
      </c>
      <c r="X15" s="1338">
        <f t="shared" ref="X15:X22" si="5">L15</f>
        <v>0</v>
      </c>
      <c r="Y15" s="1338">
        <f t="shared" ref="Y15:Y22" si="6">Q15</f>
        <v>0</v>
      </c>
      <c r="Z15" s="1338">
        <f t="shared" ref="Z15:Z22" si="7">V15</f>
        <v>0</v>
      </c>
    </row>
    <row r="16" spans="1:26" ht="15.75" customHeight="1" x14ac:dyDescent="0.2">
      <c r="A16" s="1334" t="s">
        <v>142</v>
      </c>
      <c r="B16" s="1335">
        <v>2000</v>
      </c>
      <c r="C16" s="1338">
        <f>'BudgetSum 2-4'!C14</f>
        <v>776900</v>
      </c>
      <c r="D16" s="1338">
        <f>'BudgetSum 2-4'!D14</f>
        <v>306100</v>
      </c>
      <c r="E16" s="1338">
        <f>'BudgetSum 2-4'!F14</f>
        <v>193025</v>
      </c>
      <c r="F16" s="1346"/>
      <c r="G16" s="1338">
        <f t="shared" si="1"/>
        <v>1276025</v>
      </c>
      <c r="H16" s="1337"/>
      <c r="I16" s="1337"/>
      <c r="J16" s="1337"/>
      <c r="K16" s="1346"/>
      <c r="L16" s="1338">
        <f t="shared" si="0"/>
        <v>0</v>
      </c>
      <c r="M16" s="1337"/>
      <c r="N16" s="1337"/>
      <c r="O16" s="1337"/>
      <c r="P16" s="1346"/>
      <c r="Q16" s="1338">
        <f t="shared" si="2"/>
        <v>0</v>
      </c>
      <c r="R16" s="1337"/>
      <c r="S16" s="1337"/>
      <c r="T16" s="1337"/>
      <c r="U16" s="1347"/>
      <c r="V16" s="1338">
        <f t="shared" si="3"/>
        <v>0</v>
      </c>
      <c r="W16" s="1338">
        <f t="shared" si="4"/>
        <v>1276025</v>
      </c>
      <c r="X16" s="1338">
        <f t="shared" si="5"/>
        <v>0</v>
      </c>
      <c r="Y16" s="1338">
        <f t="shared" si="6"/>
        <v>0</v>
      </c>
      <c r="Z16" s="1338">
        <f t="shared" si="7"/>
        <v>0</v>
      </c>
    </row>
    <row r="17" spans="1:26" ht="15.75" customHeight="1" x14ac:dyDescent="0.2">
      <c r="A17" s="1334" t="s">
        <v>570</v>
      </c>
      <c r="B17" s="1335">
        <v>3000</v>
      </c>
      <c r="C17" s="1338">
        <f>'BudgetSum 2-4'!C15</f>
        <v>0</v>
      </c>
      <c r="D17" s="1338">
        <f>'BudgetSum 2-4'!D15</f>
        <v>0</v>
      </c>
      <c r="E17" s="1338">
        <f>'BudgetSum 2-4'!F15</f>
        <v>0</v>
      </c>
      <c r="F17" s="1346"/>
      <c r="G17" s="1338">
        <f t="shared" si="1"/>
        <v>0</v>
      </c>
      <c r="H17" s="1337"/>
      <c r="I17" s="1337"/>
      <c r="J17" s="1337"/>
      <c r="K17" s="1346"/>
      <c r="L17" s="1338">
        <f t="shared" si="0"/>
        <v>0</v>
      </c>
      <c r="M17" s="1337"/>
      <c r="N17" s="1337"/>
      <c r="O17" s="1337"/>
      <c r="P17" s="1346"/>
      <c r="Q17" s="1338">
        <f t="shared" si="2"/>
        <v>0</v>
      </c>
      <c r="R17" s="1337"/>
      <c r="S17" s="1337"/>
      <c r="T17" s="1337"/>
      <c r="U17" s="1347"/>
      <c r="V17" s="1338">
        <f t="shared" si="3"/>
        <v>0</v>
      </c>
      <c r="W17" s="1338">
        <f t="shared" si="4"/>
        <v>0</v>
      </c>
      <c r="X17" s="1338">
        <f t="shared" si="5"/>
        <v>0</v>
      </c>
      <c r="Y17" s="1338">
        <f t="shared" si="6"/>
        <v>0</v>
      </c>
      <c r="Z17" s="1338">
        <f t="shared" si="7"/>
        <v>0</v>
      </c>
    </row>
    <row r="18" spans="1:26" ht="15.75" customHeight="1" x14ac:dyDescent="0.2">
      <c r="A18" s="1334" t="s">
        <v>413</v>
      </c>
      <c r="B18" s="1335">
        <v>4000</v>
      </c>
      <c r="C18" s="1338">
        <f>'BudgetSum 2-4'!C16</f>
        <v>76000</v>
      </c>
      <c r="D18" s="1338">
        <f>'BudgetSum 2-4'!D16</f>
        <v>0</v>
      </c>
      <c r="E18" s="1338">
        <f>'BudgetSum 2-4'!F16</f>
        <v>0</v>
      </c>
      <c r="F18" s="1346"/>
      <c r="G18" s="1338">
        <f t="shared" si="1"/>
        <v>76000</v>
      </c>
      <c r="H18" s="1337"/>
      <c r="I18" s="1337"/>
      <c r="J18" s="1337"/>
      <c r="K18" s="1346"/>
      <c r="L18" s="1338">
        <f t="shared" si="0"/>
        <v>0</v>
      </c>
      <c r="M18" s="1337"/>
      <c r="N18" s="1337"/>
      <c r="O18" s="1337"/>
      <c r="P18" s="1346"/>
      <c r="Q18" s="1338">
        <f t="shared" si="2"/>
        <v>0</v>
      </c>
      <c r="R18" s="1337"/>
      <c r="S18" s="1337"/>
      <c r="T18" s="1337"/>
      <c r="U18" s="1347"/>
      <c r="V18" s="1338">
        <f t="shared" si="3"/>
        <v>0</v>
      </c>
      <c r="W18" s="1338">
        <f t="shared" si="4"/>
        <v>76000</v>
      </c>
      <c r="X18" s="1338">
        <f t="shared" si="5"/>
        <v>0</v>
      </c>
      <c r="Y18" s="1338">
        <f t="shared" si="6"/>
        <v>0</v>
      </c>
      <c r="Z18" s="1338">
        <f t="shared" si="7"/>
        <v>0</v>
      </c>
    </row>
    <row r="19" spans="1:26" ht="15.75" customHeight="1" x14ac:dyDescent="0.2">
      <c r="A19" s="1334" t="s">
        <v>154</v>
      </c>
      <c r="B19" s="1335">
        <v>5000</v>
      </c>
      <c r="C19" s="1338">
        <f>'BudgetSum 2-4'!C17</f>
        <v>0</v>
      </c>
      <c r="D19" s="1338">
        <f>'BudgetSum 2-4'!D17</f>
        <v>0</v>
      </c>
      <c r="E19" s="1338">
        <f>'BudgetSum 2-4'!F17</f>
        <v>0</v>
      </c>
      <c r="F19" s="1346"/>
      <c r="G19" s="1338">
        <f t="shared" si="1"/>
        <v>0</v>
      </c>
      <c r="H19" s="1337"/>
      <c r="I19" s="1337"/>
      <c r="J19" s="1337"/>
      <c r="K19" s="1346"/>
      <c r="L19" s="1338">
        <f t="shared" si="0"/>
        <v>0</v>
      </c>
      <c r="M19" s="1337"/>
      <c r="N19" s="1337"/>
      <c r="O19" s="1337"/>
      <c r="P19" s="1346"/>
      <c r="Q19" s="1338">
        <f t="shared" si="2"/>
        <v>0</v>
      </c>
      <c r="R19" s="1337"/>
      <c r="S19" s="1337"/>
      <c r="T19" s="1337"/>
      <c r="U19" s="1347"/>
      <c r="V19" s="1338">
        <f t="shared" si="3"/>
        <v>0</v>
      </c>
      <c r="W19" s="1338">
        <f t="shared" si="4"/>
        <v>0</v>
      </c>
      <c r="X19" s="1338">
        <f t="shared" si="5"/>
        <v>0</v>
      </c>
      <c r="Y19" s="1338">
        <f t="shared" si="6"/>
        <v>0</v>
      </c>
      <c r="Z19" s="1338">
        <f t="shared" si="7"/>
        <v>0</v>
      </c>
    </row>
    <row r="20" spans="1:26" ht="15.75" customHeight="1" x14ac:dyDescent="0.2">
      <c r="A20" s="1334" t="s">
        <v>433</v>
      </c>
      <c r="B20" s="1335">
        <v>6000</v>
      </c>
      <c r="C20" s="1338">
        <f>'BudgetSum 2-4'!C18</f>
        <v>0</v>
      </c>
      <c r="D20" s="1338">
        <f>'BudgetSum 2-4'!D18</f>
        <v>0</v>
      </c>
      <c r="E20" s="1338">
        <f>'BudgetSum 2-4'!F18</f>
        <v>0</v>
      </c>
      <c r="F20" s="1346"/>
      <c r="G20" s="1338">
        <f t="shared" si="1"/>
        <v>0</v>
      </c>
      <c r="H20" s="1337"/>
      <c r="I20" s="1337"/>
      <c r="J20" s="1337"/>
      <c r="K20" s="1346"/>
      <c r="L20" s="1338">
        <f t="shared" si="0"/>
        <v>0</v>
      </c>
      <c r="M20" s="1337"/>
      <c r="N20" s="1337"/>
      <c r="O20" s="1337"/>
      <c r="P20" s="1346"/>
      <c r="Q20" s="1338">
        <f t="shared" si="2"/>
        <v>0</v>
      </c>
      <c r="R20" s="1337"/>
      <c r="S20" s="1337"/>
      <c r="T20" s="1337"/>
      <c r="U20" s="1347"/>
      <c r="V20" s="1338">
        <f t="shared" si="3"/>
        <v>0</v>
      </c>
      <c r="W20" s="1338">
        <f t="shared" si="4"/>
        <v>0</v>
      </c>
      <c r="X20" s="1338">
        <f t="shared" si="5"/>
        <v>0</v>
      </c>
      <c r="Y20" s="1338">
        <f t="shared" si="6"/>
        <v>0</v>
      </c>
      <c r="Z20" s="1338">
        <f t="shared" si="7"/>
        <v>0</v>
      </c>
    </row>
    <row r="21" spans="1:26" ht="13.5" thickBot="1" x14ac:dyDescent="0.25">
      <c r="A21" s="1829" t="s">
        <v>391</v>
      </c>
      <c r="B21" s="1830"/>
      <c r="C21" s="1336">
        <f>SUM(C15:C20)</f>
        <v>2258200</v>
      </c>
      <c r="D21" s="1336">
        <f>SUM(D15:D20)</f>
        <v>306100</v>
      </c>
      <c r="E21" s="1336">
        <f>SUM(E15:E20)</f>
        <v>193025</v>
      </c>
      <c r="F21" s="1346"/>
      <c r="G21" s="1336">
        <f t="shared" si="1"/>
        <v>2757325</v>
      </c>
      <c r="H21" s="1336">
        <f>SUM(H15:H20)</f>
        <v>0</v>
      </c>
      <c r="I21" s="1336">
        <f>SUM(I15:I20)</f>
        <v>0</v>
      </c>
      <c r="J21" s="1336">
        <f>SUM(J15:J20)</f>
        <v>0</v>
      </c>
      <c r="K21" s="1346"/>
      <c r="L21" s="1336">
        <f t="shared" si="0"/>
        <v>0</v>
      </c>
      <c r="M21" s="1336">
        <f>SUM(M15:M20)</f>
        <v>0</v>
      </c>
      <c r="N21" s="1336">
        <f>SUM(N15:N20)</f>
        <v>0</v>
      </c>
      <c r="O21" s="1336">
        <f>SUM(O15:O20)</f>
        <v>0</v>
      </c>
      <c r="P21" s="1346"/>
      <c r="Q21" s="1336">
        <f t="shared" si="2"/>
        <v>0</v>
      </c>
      <c r="R21" s="1336">
        <f>SUM(R15:R20)</f>
        <v>0</v>
      </c>
      <c r="S21" s="1336">
        <f>SUM(S15:S20)</f>
        <v>0</v>
      </c>
      <c r="T21" s="1336">
        <f>SUM(T15:T20)</f>
        <v>0</v>
      </c>
      <c r="U21" s="1347"/>
      <c r="V21" s="1336">
        <f t="shared" si="3"/>
        <v>0</v>
      </c>
      <c r="W21" s="1342">
        <f t="shared" si="4"/>
        <v>2757325</v>
      </c>
      <c r="X21" s="1342">
        <f t="shared" si="5"/>
        <v>0</v>
      </c>
      <c r="Y21" s="1342">
        <f t="shared" si="6"/>
        <v>0</v>
      </c>
      <c r="Z21" s="1342">
        <f t="shared" si="7"/>
        <v>0</v>
      </c>
    </row>
    <row r="22" spans="1:26" ht="14.25" thickTop="1" thickBot="1" x14ac:dyDescent="0.25">
      <c r="A22" s="1831" t="s">
        <v>526</v>
      </c>
      <c r="B22" s="1832"/>
      <c r="C22" s="1348">
        <f>SUM(C13-C21)</f>
        <v>54697</v>
      </c>
      <c r="D22" s="1348">
        <f>SUM(D13-D21)</f>
        <v>150</v>
      </c>
      <c r="E22" s="1348">
        <f>SUM(E13-E21)</f>
        <v>29795</v>
      </c>
      <c r="F22" s="1349">
        <f>SUM(F13-F21)</f>
        <v>12400</v>
      </c>
      <c r="G22" s="1348">
        <f>G13-G21</f>
        <v>97042</v>
      </c>
      <c r="H22" s="1348">
        <f>SUM(H13-H21)</f>
        <v>0</v>
      </c>
      <c r="I22" s="1348">
        <f>SUM(I13-I21)</f>
        <v>0</v>
      </c>
      <c r="J22" s="1348">
        <f>SUM(J13-J21)</f>
        <v>0</v>
      </c>
      <c r="K22" s="1349">
        <f>SUM(K13-K21)</f>
        <v>0</v>
      </c>
      <c r="L22" s="1348">
        <f>SUM(H22:K22)</f>
        <v>0</v>
      </c>
      <c r="M22" s="1348">
        <f>SUM(M13-M21)</f>
        <v>0</v>
      </c>
      <c r="N22" s="1348">
        <f>SUM(N13-N21)</f>
        <v>0</v>
      </c>
      <c r="O22" s="1348">
        <f>SUM(O13-O21)</f>
        <v>0</v>
      </c>
      <c r="P22" s="1349">
        <f>SUM(P13-P21)</f>
        <v>0</v>
      </c>
      <c r="Q22" s="1348">
        <f>SUM(M22:P22)</f>
        <v>0</v>
      </c>
      <c r="R22" s="1348">
        <f>SUM(R13-R21)</f>
        <v>0</v>
      </c>
      <c r="S22" s="1348">
        <f>SUM(S13-S21)</f>
        <v>0</v>
      </c>
      <c r="T22" s="1348">
        <f>SUM(T13-T21)</f>
        <v>0</v>
      </c>
      <c r="U22" s="1349">
        <f>SUM(U13-U21)</f>
        <v>0</v>
      </c>
      <c r="V22" s="1348">
        <f>SUM(R22:U22)</f>
        <v>0</v>
      </c>
      <c r="W22" s="1348">
        <f t="shared" si="4"/>
        <v>97042</v>
      </c>
      <c r="X22" s="1348">
        <f t="shared" si="5"/>
        <v>0</v>
      </c>
      <c r="Y22" s="1348">
        <f t="shared" si="6"/>
        <v>0</v>
      </c>
      <c r="Z22" s="1348">
        <f t="shared" si="7"/>
        <v>0</v>
      </c>
    </row>
    <row r="23" spans="1:26" ht="16.7" customHeight="1" thickTop="1" thickBot="1" x14ac:dyDescent="0.25">
      <c r="A23" s="1329" t="s">
        <v>363</v>
      </c>
      <c r="B23" s="1350"/>
      <c r="C23" s="1351"/>
      <c r="D23" s="1351"/>
      <c r="E23" s="1351"/>
      <c r="F23" s="1351"/>
      <c r="G23" s="1351"/>
      <c r="H23" s="1351"/>
      <c r="I23" s="1351"/>
      <c r="J23" s="1351"/>
      <c r="K23" s="1351"/>
      <c r="L23" s="1351"/>
      <c r="M23" s="1351"/>
      <c r="N23" s="1351"/>
      <c r="O23" s="1351"/>
      <c r="P23" s="1351"/>
      <c r="Q23" s="1351"/>
      <c r="R23" s="1351"/>
      <c r="S23" s="1351"/>
      <c r="T23" s="1351"/>
      <c r="U23" s="1351"/>
      <c r="V23" s="1351"/>
      <c r="W23" s="1351"/>
      <c r="X23" s="1351"/>
      <c r="Y23" s="1351"/>
      <c r="Z23" s="1351"/>
    </row>
    <row r="24" spans="1:26" s="341" customFormat="1" ht="15.75" customHeight="1" thickTop="1" thickBot="1" x14ac:dyDescent="0.25">
      <c r="A24" s="1352" t="s">
        <v>364</v>
      </c>
      <c r="B24" s="1353"/>
      <c r="C24" s="1342">
        <f>'BudgetSum 2-4'!C46</f>
        <v>0</v>
      </c>
      <c r="D24" s="1342">
        <f>'BudgetSum 2-4'!D46</f>
        <v>0</v>
      </c>
      <c r="E24" s="1342">
        <f>'BudgetSum 2-4'!F46</f>
        <v>0</v>
      </c>
      <c r="F24" s="1342">
        <f>'BudgetSum 2-4'!I46</f>
        <v>0</v>
      </c>
      <c r="G24" s="1342">
        <f>SUM(C24:F24)</f>
        <v>0</v>
      </c>
      <c r="H24" s="1354"/>
      <c r="I24" s="1354"/>
      <c r="J24" s="1354"/>
      <c r="K24" s="1354"/>
      <c r="L24" s="1348">
        <f>SUM(H24:K24)</f>
        <v>0</v>
      </c>
      <c r="M24" s="1354"/>
      <c r="N24" s="1354"/>
      <c r="O24" s="1354"/>
      <c r="P24" s="1354"/>
      <c r="Q24" s="1342">
        <f>SUM(M24:P24)</f>
        <v>0</v>
      </c>
      <c r="R24" s="1354"/>
      <c r="S24" s="1354"/>
      <c r="T24" s="1354"/>
      <c r="U24" s="1354"/>
      <c r="V24" s="1342">
        <f>SUM(R24:U24)</f>
        <v>0</v>
      </c>
      <c r="W24" s="1342">
        <f>G24</f>
        <v>0</v>
      </c>
      <c r="X24" s="1342">
        <f>L24</f>
        <v>0</v>
      </c>
      <c r="Y24" s="1342">
        <f>Q24</f>
        <v>0</v>
      </c>
      <c r="Z24" s="1342">
        <f>V24</f>
        <v>0</v>
      </c>
    </row>
    <row r="25" spans="1:26" s="341" customFormat="1" ht="15.75" customHeight="1" thickTop="1" thickBot="1" x14ac:dyDescent="0.25">
      <c r="A25" s="1355" t="s">
        <v>365</v>
      </c>
      <c r="B25" s="1353"/>
      <c r="C25" s="1356">
        <f>'BudgetSum 2-4'!C79</f>
        <v>0</v>
      </c>
      <c r="D25" s="1356">
        <f>'BudgetSum 2-4'!D79</f>
        <v>0</v>
      </c>
      <c r="E25" s="1356">
        <f>'BudgetSum 2-4'!F79</f>
        <v>0</v>
      </c>
      <c r="F25" s="1356">
        <f>'BudgetSum 2-4'!I79</f>
        <v>0</v>
      </c>
      <c r="G25" s="1356">
        <f>SUM(C25:F25)</f>
        <v>0</v>
      </c>
      <c r="H25" s="1357"/>
      <c r="I25" s="1357"/>
      <c r="J25" s="1357"/>
      <c r="K25" s="1357"/>
      <c r="L25" s="1348">
        <f>SUM(H25:K25)</f>
        <v>0</v>
      </c>
      <c r="M25" s="1357"/>
      <c r="N25" s="1357"/>
      <c r="O25" s="1357"/>
      <c r="P25" s="1357"/>
      <c r="Q25" s="1356">
        <f>SUM(M25:P25)</f>
        <v>0</v>
      </c>
      <c r="R25" s="1357"/>
      <c r="S25" s="1357"/>
      <c r="T25" s="1357"/>
      <c r="U25" s="1357"/>
      <c r="V25" s="1356">
        <f>SUM(R25:U25)</f>
        <v>0</v>
      </c>
      <c r="W25" s="1342">
        <f>G25</f>
        <v>0</v>
      </c>
      <c r="X25" s="1342">
        <f>L25</f>
        <v>0</v>
      </c>
      <c r="Y25" s="1342">
        <f>Q25</f>
        <v>0</v>
      </c>
      <c r="Z25" s="1342">
        <f>V25</f>
        <v>0</v>
      </c>
    </row>
    <row r="26" spans="1:26" ht="14.25" thickTop="1" thickBot="1" x14ac:dyDescent="0.25">
      <c r="A26" s="1825" t="s">
        <v>255</v>
      </c>
      <c r="B26" s="1826"/>
      <c r="C26" s="1356">
        <f t="shared" ref="C26:H26" si="8">SUM(C24-C25)</f>
        <v>0</v>
      </c>
      <c r="D26" s="1356">
        <f t="shared" si="8"/>
        <v>0</v>
      </c>
      <c r="E26" s="1356">
        <f t="shared" si="8"/>
        <v>0</v>
      </c>
      <c r="F26" s="1356">
        <f t="shared" si="8"/>
        <v>0</v>
      </c>
      <c r="G26" s="1356">
        <f t="shared" si="8"/>
        <v>0</v>
      </c>
      <c r="H26" s="1356">
        <f t="shared" si="8"/>
        <v>0</v>
      </c>
      <c r="I26" s="1356">
        <f t="shared" ref="I26:U26" si="9">SUM(I24-I25)</f>
        <v>0</v>
      </c>
      <c r="J26" s="1356">
        <f t="shared" si="9"/>
        <v>0</v>
      </c>
      <c r="K26" s="1356">
        <f t="shared" si="9"/>
        <v>0</v>
      </c>
      <c r="L26" s="1348">
        <f>SUM(H26:K26)</f>
        <v>0</v>
      </c>
      <c r="M26" s="1356">
        <f t="shared" si="9"/>
        <v>0</v>
      </c>
      <c r="N26" s="1356">
        <f t="shared" si="9"/>
        <v>0</v>
      </c>
      <c r="O26" s="1356">
        <f t="shared" si="9"/>
        <v>0</v>
      </c>
      <c r="P26" s="1356">
        <f t="shared" si="9"/>
        <v>0</v>
      </c>
      <c r="Q26" s="1356">
        <f>SUM(M26:P26)</f>
        <v>0</v>
      </c>
      <c r="R26" s="1356">
        <f t="shared" si="9"/>
        <v>0</v>
      </c>
      <c r="S26" s="1356">
        <f t="shared" si="9"/>
        <v>0</v>
      </c>
      <c r="T26" s="1356">
        <f t="shared" si="9"/>
        <v>0</v>
      </c>
      <c r="U26" s="1356">
        <f t="shared" si="9"/>
        <v>0</v>
      </c>
      <c r="V26" s="1356">
        <f>SUM(R26:U26)</f>
        <v>0</v>
      </c>
      <c r="W26" s="1356">
        <f>G26</f>
        <v>0</v>
      </c>
      <c r="X26" s="1356">
        <f>L26</f>
        <v>0</v>
      </c>
      <c r="Y26" s="1356">
        <f>Q26</f>
        <v>0</v>
      </c>
      <c r="Z26" s="1356">
        <f>V26</f>
        <v>0</v>
      </c>
    </row>
    <row r="27" spans="1:26" ht="14.25" thickTop="1" thickBot="1" x14ac:dyDescent="0.25">
      <c r="A27" s="1827" t="s">
        <v>418</v>
      </c>
      <c r="B27" s="1828"/>
      <c r="C27" s="1358">
        <f>C7+C22+C26</f>
        <v>1359874</v>
      </c>
      <c r="D27" s="1358">
        <f t="shared" ref="D27:U27" si="10">D7+D22+D26</f>
        <v>461491</v>
      </c>
      <c r="E27" s="1358">
        <f t="shared" si="10"/>
        <v>60723</v>
      </c>
      <c r="F27" s="1358">
        <f t="shared" si="10"/>
        <v>116529</v>
      </c>
      <c r="G27" s="1358">
        <f t="shared" si="10"/>
        <v>1998617</v>
      </c>
      <c r="H27" s="1358">
        <f t="shared" si="10"/>
        <v>1359874</v>
      </c>
      <c r="I27" s="1358">
        <f t="shared" si="10"/>
        <v>461491</v>
      </c>
      <c r="J27" s="1358">
        <f t="shared" si="10"/>
        <v>60723</v>
      </c>
      <c r="K27" s="1358">
        <f t="shared" si="10"/>
        <v>116529</v>
      </c>
      <c r="L27" s="1359">
        <f>SUM(H27:K27)</f>
        <v>1998617</v>
      </c>
      <c r="M27" s="1358">
        <f t="shared" si="10"/>
        <v>1359874</v>
      </c>
      <c r="N27" s="1358">
        <f t="shared" si="10"/>
        <v>461491</v>
      </c>
      <c r="O27" s="1358">
        <f t="shared" si="10"/>
        <v>60723</v>
      </c>
      <c r="P27" s="1358">
        <f t="shared" si="10"/>
        <v>116529</v>
      </c>
      <c r="Q27" s="1358">
        <f t="shared" si="10"/>
        <v>1998617</v>
      </c>
      <c r="R27" s="1358">
        <f t="shared" si="10"/>
        <v>1359874</v>
      </c>
      <c r="S27" s="1358">
        <f t="shared" si="10"/>
        <v>461491</v>
      </c>
      <c r="T27" s="1358">
        <f t="shared" si="10"/>
        <v>60723</v>
      </c>
      <c r="U27" s="1358">
        <f t="shared" si="10"/>
        <v>116529</v>
      </c>
      <c r="V27" s="1358">
        <f>V7+V22+V26</f>
        <v>1998617</v>
      </c>
      <c r="W27" s="1358">
        <f>G27</f>
        <v>1998617</v>
      </c>
      <c r="X27" s="1358">
        <f>L27</f>
        <v>1998617</v>
      </c>
      <c r="Y27" s="1358">
        <f>Q27</f>
        <v>1998617</v>
      </c>
      <c r="Z27" s="1358">
        <f>V27</f>
        <v>1998617</v>
      </c>
    </row>
    <row r="28" spans="1:26" ht="13.5" thickTop="1" x14ac:dyDescent="0.2">
      <c r="C28" s="1361"/>
      <c r="D28" s="1361"/>
      <c r="E28" s="1361"/>
      <c r="F28" s="1361"/>
      <c r="G28" s="1361"/>
      <c r="H28" s="1361"/>
      <c r="I28" s="1361"/>
      <c r="J28" s="1361"/>
      <c r="K28" s="1362"/>
      <c r="L28" s="1362"/>
    </row>
    <row r="51" spans="4:4" x14ac:dyDescent="0.2">
      <c r="D51" s="1363"/>
    </row>
  </sheetData>
  <sheetProtection algorithmName="SHA-512" hashValue="SukyLKgR3MIIV3N8rYQrqRMMbHPYB1raFK8nQ7M+cxLV//aNejv67Rnm5FYP6niF77h6pRpEdX+Nc3upsDV0bQ==" saltValue="7taJQbXF7PDK2iUzjrJgRw==" spinCount="100000" sheet="1" objects="1" scenarios="1"/>
  <mergeCells count="22">
    <mergeCell ref="A26:B26"/>
    <mergeCell ref="A27:B27"/>
    <mergeCell ref="A13:B13"/>
    <mergeCell ref="A22:B22"/>
    <mergeCell ref="A21:B21"/>
    <mergeCell ref="A7:B7"/>
    <mergeCell ref="M3:Q3"/>
    <mergeCell ref="O4:P4"/>
    <mergeCell ref="H3:L3"/>
    <mergeCell ref="J4:K4"/>
    <mergeCell ref="W1:Z1"/>
    <mergeCell ref="W4:X4"/>
    <mergeCell ref="C1:G1"/>
    <mergeCell ref="R2:V2"/>
    <mergeCell ref="R3:V3"/>
    <mergeCell ref="T4:U4"/>
    <mergeCell ref="C3:G3"/>
    <mergeCell ref="M2:Q2"/>
    <mergeCell ref="C2:G2"/>
    <mergeCell ref="H2:L2"/>
    <mergeCell ref="W2:Z2"/>
    <mergeCell ref="W3:Z3"/>
  </mergeCells>
  <phoneticPr fontId="5" type="noConversion"/>
  <printOptions headings="1"/>
  <pageMargins left="0.75" right="0" top="1.25" bottom="0.25" header="0.55000000000000004" footer="0.3"/>
  <pageSetup firstPageNumber="23" fitToHeight="0" orientation="landscape" useFirstPageNumber="1" r:id="rId1"/>
  <headerFooter alignWithMargins="0">
    <oddHeader>&amp;LPage &amp;P&amp;C&amp;"Arial,Bold"ILLINOIS STATE BOARD OF EDUCATION
School Business Services Division&amp;RPage &amp;P</oddHeader>
    <oddFooter>&amp;L&amp;8&amp;Z&amp;F&amp;R&amp;8&amp;D</oddFooter>
  </headerFooter>
  <colBreaks count="4" manualBreakCount="4">
    <brk id="7" max="1048575" man="1"/>
    <brk id="12" max="1048575" man="1"/>
    <brk id="17" max="1048575" man="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H51"/>
  <sheetViews>
    <sheetView showGridLines="0" zoomScale="125" zoomScaleNormal="125" workbookViewId="0"/>
  </sheetViews>
  <sheetFormatPr defaultRowHeight="12.75" x14ac:dyDescent="0.2"/>
  <cols>
    <col min="1" max="1" width="3.28515625" style="1368" bestFit="1" customWidth="1"/>
    <col min="2" max="2" width="98" style="601" customWidth="1"/>
    <col min="3" max="3" width="4.140625" style="601" customWidth="1"/>
    <col min="4" max="4" width="7.85546875" style="601" customWidth="1"/>
    <col min="5" max="16384" width="9.140625" style="601"/>
  </cols>
  <sheetData>
    <row r="1" spans="1:8" ht="18.75" customHeight="1" x14ac:dyDescent="0.2">
      <c r="B1" s="1390" t="s">
        <v>920</v>
      </c>
      <c r="C1" s="1370"/>
    </row>
    <row r="2" spans="1:8" s="1391" customFormat="1" ht="15" x14ac:dyDescent="0.25">
      <c r="B2" s="1390" t="s">
        <v>893</v>
      </c>
      <c r="C2" s="1392"/>
    </row>
    <row r="3" spans="1:8" ht="7.5" customHeight="1" thickBot="1" x14ac:dyDescent="0.25">
      <c r="B3" s="1369"/>
      <c r="C3" s="1370"/>
    </row>
    <row r="4" spans="1:8" ht="13.5" thickTop="1" x14ac:dyDescent="0.2">
      <c r="A4" s="1371"/>
      <c r="B4" s="1372" t="str">
        <f>Cover!G13&amp;"              "&amp;Cover!G14</f>
        <v>Scott-Morgan CUSD #2              1086002026</v>
      </c>
      <c r="C4" s="1256"/>
    </row>
    <row r="5" spans="1:8" ht="39.75" customHeight="1" x14ac:dyDescent="0.2">
      <c r="A5" s="1261"/>
      <c r="B5" s="1373" t="s">
        <v>715</v>
      </c>
      <c r="C5" s="1270"/>
      <c r="D5" s="1374"/>
      <c r="E5" s="1374"/>
      <c r="F5" s="1374"/>
      <c r="G5" s="1374"/>
      <c r="H5" s="1374"/>
    </row>
    <row r="6" spans="1:8" ht="12" hidden="1" customHeight="1" x14ac:dyDescent="0.2">
      <c r="A6" s="1375"/>
      <c r="B6" s="1376"/>
      <c r="C6" s="1256"/>
    </row>
    <row r="7" spans="1:8" ht="14.25" customHeight="1" x14ac:dyDescent="0.2">
      <c r="A7" s="1377"/>
      <c r="B7" s="1378"/>
      <c r="C7" s="1256"/>
    </row>
    <row r="8" spans="1:8" x14ac:dyDescent="0.2">
      <c r="A8" s="1379">
        <v>1</v>
      </c>
      <c r="B8" s="1380" t="s">
        <v>226</v>
      </c>
    </row>
    <row r="9" spans="1:8" ht="32.25" customHeight="1" x14ac:dyDescent="0.2">
      <c r="A9" s="1381"/>
      <c r="B9" s="1382"/>
      <c r="C9" s="1298"/>
      <c r="D9" s="1298"/>
    </row>
    <row r="10" spans="1:8" ht="30" customHeight="1" x14ac:dyDescent="0.2">
      <c r="A10" s="1381"/>
      <c r="B10" s="1383"/>
      <c r="C10" s="1298"/>
      <c r="D10" s="1298"/>
    </row>
    <row r="11" spans="1:8" x14ac:dyDescent="0.2">
      <c r="A11" s="1379">
        <v>2</v>
      </c>
      <c r="B11" s="1380" t="s">
        <v>221</v>
      </c>
    </row>
    <row r="12" spans="1:8" ht="30" customHeight="1" x14ac:dyDescent="0.2">
      <c r="A12" s="1381"/>
      <c r="B12" s="1384"/>
    </row>
    <row r="13" spans="1:8" ht="30" customHeight="1" x14ac:dyDescent="0.2">
      <c r="A13" s="1381"/>
      <c r="B13" s="1385"/>
    </row>
    <row r="14" spans="1:8" x14ac:dyDescent="0.2">
      <c r="A14" s="1379"/>
      <c r="B14" s="1386" t="s">
        <v>842</v>
      </c>
    </row>
    <row r="15" spans="1:8" ht="30" customHeight="1" x14ac:dyDescent="0.2">
      <c r="A15" s="1381"/>
      <c r="B15" s="1384"/>
    </row>
    <row r="16" spans="1:8" ht="30" customHeight="1" x14ac:dyDescent="0.2">
      <c r="A16" s="1381"/>
      <c r="B16" s="1385"/>
    </row>
    <row r="17" spans="1:4" x14ac:dyDescent="0.2">
      <c r="A17" s="1379"/>
      <c r="B17" s="1386" t="s">
        <v>222</v>
      </c>
      <c r="D17" s="1387"/>
    </row>
    <row r="18" spans="1:4" ht="30" customHeight="1" x14ac:dyDescent="0.2">
      <c r="A18" s="1381"/>
      <c r="B18" s="1384"/>
    </row>
    <row r="19" spans="1:4" ht="30" customHeight="1" x14ac:dyDescent="0.2">
      <c r="A19" s="1381"/>
      <c r="B19" s="1385"/>
    </row>
    <row r="20" spans="1:4" x14ac:dyDescent="0.2">
      <c r="A20" s="1379"/>
      <c r="B20" s="1386" t="s">
        <v>223</v>
      </c>
    </row>
    <row r="21" spans="1:4" ht="30" customHeight="1" x14ac:dyDescent="0.2">
      <c r="A21" s="1381"/>
      <c r="B21" s="1384"/>
    </row>
    <row r="22" spans="1:4" ht="30" customHeight="1" x14ac:dyDescent="0.2">
      <c r="A22" s="1381"/>
      <c r="B22" s="1385"/>
    </row>
    <row r="23" spans="1:4" x14ac:dyDescent="0.2">
      <c r="A23" s="1379"/>
      <c r="B23" s="1386" t="s">
        <v>224</v>
      </c>
    </row>
    <row r="24" spans="1:4" ht="30" customHeight="1" x14ac:dyDescent="0.2">
      <c r="B24" s="1384"/>
    </row>
    <row r="25" spans="1:4" ht="30" customHeight="1" x14ac:dyDescent="0.2">
      <c r="B25" s="1385"/>
    </row>
    <row r="26" spans="1:4" x14ac:dyDescent="0.2">
      <c r="A26" s="1379"/>
      <c r="B26" s="1386" t="s">
        <v>225</v>
      </c>
    </row>
    <row r="27" spans="1:4" ht="30" customHeight="1" x14ac:dyDescent="0.2">
      <c r="B27" s="1384"/>
    </row>
    <row r="28" spans="1:4" ht="30" customHeight="1" x14ac:dyDescent="0.2">
      <c r="B28" s="1385"/>
    </row>
    <row r="29" spans="1:4" x14ac:dyDescent="0.2">
      <c r="B29" s="1386" t="s">
        <v>227</v>
      </c>
    </row>
    <row r="30" spans="1:4" ht="30" customHeight="1" x14ac:dyDescent="0.2">
      <c r="B30" s="1388"/>
    </row>
    <row r="31" spans="1:4" ht="30" customHeight="1" x14ac:dyDescent="0.2">
      <c r="B31" s="1385"/>
    </row>
    <row r="32" spans="1:4" x14ac:dyDescent="0.2">
      <c r="B32" s="1386" t="s">
        <v>642</v>
      </c>
    </row>
    <row r="33" spans="2:2" ht="30" customHeight="1" x14ac:dyDescent="0.2">
      <c r="B33" s="1389"/>
    </row>
    <row r="34" spans="2:2" ht="36.75" customHeight="1" x14ac:dyDescent="0.2">
      <c r="B34" s="1389"/>
    </row>
    <row r="35" spans="2:2" x14ac:dyDescent="0.2">
      <c r="B35" s="1386"/>
    </row>
    <row r="51" spans="4:4" x14ac:dyDescent="0.2">
      <c r="D51" s="634"/>
    </row>
  </sheetData>
  <phoneticPr fontId="5" type="noConversion"/>
  <pageMargins left="0.35" right="0.34" top="1" bottom="0.5" header="0.4" footer="0.25"/>
  <pageSetup firstPageNumber="28" orientation="portrait" useFirstPageNumber="1" r:id="rId1"/>
  <headerFooter alignWithMargins="0">
    <oddHeader>&amp;LPage &amp;P&amp;RPage &amp;P</oddHeader>
    <oddFooter>&amp;L&amp;8&amp;Z&amp;F&amp;R&amp;8&amp;D</oddFooter>
  </headerFooter>
  <rowBreaks count="1" manualBreakCount="1">
    <brk id="2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Value>22</Value>
    </MediaType>
    <DisplayPage xmlns="d21dc803-237d-4c68-8692-8d731fd29118" xsi:nil="true"/>
    <Subheading xmlns="d21dc803-237d-4c68-8692-8d731fd29118" xsi:nil="true"/>
    <TaxCatchAll xmlns="6ce3111e-7420-4802-b50a-75d4e9a0b980"/>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03C1B8-8140-4C6D-A9A6-7E8EFE29DF51}">
  <ds:schemaRefs>
    <ds:schemaRef ds:uri="http://schemas.microsoft.com/sharepoint/v3/contenttype/forms"/>
  </ds:schemaRefs>
</ds:datastoreItem>
</file>

<file path=customXml/itemProps2.xml><?xml version="1.0" encoding="utf-8"?>
<ds:datastoreItem xmlns:ds="http://schemas.openxmlformats.org/officeDocument/2006/customXml" ds:itemID="{9FFA3973-0D21-41F9-8327-DAE4F40CA24E}">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microsoft.com/sharepoint/v3"/>
    <ds:schemaRef ds:uri="6ce3111e-7420-4802-b50a-75d4e9a0b980"/>
    <ds:schemaRef ds:uri="http://purl.org/dc/terms/"/>
    <ds:schemaRef ds:uri="4d435f69-8686-490b-bd6d-b153bf22ab50"/>
    <ds:schemaRef ds:uri="d21dc803-237d-4c68-8692-8d731fd29118"/>
    <ds:schemaRef ds:uri="http://www.w3.org/XML/1998/namespace"/>
  </ds:schemaRefs>
</ds:datastoreItem>
</file>

<file path=customXml/itemProps3.xml><?xml version="1.0" encoding="utf-8"?>
<ds:datastoreItem xmlns:ds="http://schemas.openxmlformats.org/officeDocument/2006/customXml" ds:itemID="{6FCFD6BF-D8BE-43A0-8A5E-6284543DEB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5</vt:i4>
      </vt:variant>
    </vt:vector>
  </HeadingPairs>
  <TitlesOfParts>
    <vt:vector size="20" baseType="lpstr">
      <vt:lpstr>Cover</vt:lpstr>
      <vt:lpstr>BudgetSum 2-4</vt:lpstr>
      <vt:lpstr>CashSum 5</vt:lpstr>
      <vt:lpstr>EstRev 6-11</vt:lpstr>
      <vt:lpstr>EstExp 12-20</vt:lpstr>
      <vt:lpstr>Itemize 21</vt:lpstr>
      <vt:lpstr>DeficitBudgetSum Calc 22</vt:lpstr>
      <vt:lpstr>DefReductPlan 23-27</vt:lpstr>
      <vt:lpstr>Bckgrnd-Assumpt 28-29</vt:lpstr>
      <vt:lpstr>AC Tort 30-31</vt:lpstr>
      <vt:lpstr>VendContract 32</vt:lpstr>
      <vt:lpstr>Ref 33</vt:lpstr>
      <vt:lpstr>Balancing</vt:lpstr>
      <vt:lpstr>EBFSpendingPlan</vt:lpstr>
      <vt:lpstr>B21</vt:lpstr>
      <vt:lpstr>'Bckgrnd-Assumpt 28-29'!Print_Area</vt:lpstr>
      <vt:lpstr>'BudgetSum 2-4'!Print_Titles</vt:lpstr>
      <vt:lpstr>'DefReductPlan 23-27'!Print_Titles</vt:lpstr>
      <vt:lpstr>'EstExp 12-20'!Print_Titles</vt:lpstr>
      <vt:lpstr>'EstRev 6-11'!Print_Titles</vt:lpstr>
    </vt:vector>
  </TitlesOfParts>
  <Company>Illinois State Board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SDJAB2021FORM (v2).xlsx</dc:title>
  <dc:creator>DHemberger</dc:creator>
  <cp:lastModifiedBy>Kevin Blankenship</cp:lastModifiedBy>
  <cp:lastPrinted>2021-06-14T14:48:27Z</cp:lastPrinted>
  <dcterms:created xsi:type="dcterms:W3CDTF">2001-01-31T16:14:51Z</dcterms:created>
  <dcterms:modified xsi:type="dcterms:W3CDTF">2021-06-17T12:50:55Z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